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4880" windowHeight="9240" activeTab="0"/>
  </bookViews>
  <sheets>
    <sheet name="1" sheetId="1" r:id="rId1"/>
    <sheet name="2" sheetId="2" r:id="rId2"/>
    <sheet name="3" sheetId="3" r:id="rId3"/>
  </sheets>
  <definedNames>
    <definedName name="_xlnm.Print_Titles" localSheetId="0">'1'!$17:$17</definedName>
    <definedName name="_xlnm.Print_Area" localSheetId="1">'2'!$A$1:$M$46</definedName>
    <definedName name="_xlnm.Print_Area" localSheetId="2">'3'!$A$1:$E$46</definedName>
  </definedNames>
  <calcPr fullCalcOnLoad="1"/>
</workbook>
</file>

<file path=xl/sharedStrings.xml><?xml version="1.0" encoding="utf-8"?>
<sst xmlns="http://schemas.openxmlformats.org/spreadsheetml/2006/main" count="189" uniqueCount="135">
  <si>
    <t xml:space="preserve">к Порядку составления и </t>
  </si>
  <si>
    <t>ведения кассового плана</t>
  </si>
  <si>
    <t>Наименование показателя планирования</t>
  </si>
  <si>
    <t>Код строки</t>
  </si>
  <si>
    <t>I квартал</t>
  </si>
  <si>
    <t>январь</t>
  </si>
  <si>
    <t>февраль</t>
  </si>
  <si>
    <t>март</t>
  </si>
  <si>
    <t>ИТОГО I квартал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</si>
  <si>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</si>
  <si>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</si>
  <si>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</si>
  <si>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</si>
  <si>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</si>
  <si>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</si>
  <si>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</si>
  <si>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</si>
  <si>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</si>
  <si>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средств на начало периода</t>
  </si>
  <si>
    <t>Поступления по источникам финансирования дефицита бюджета</t>
  </si>
  <si>
    <t>Сальдо поступлений (+) / выбытий   (-) средств</t>
  </si>
  <si>
    <t>Остаток средств на конец периода</t>
  </si>
  <si>
    <t>Сумма оборотной кассовой наличности</t>
  </si>
  <si>
    <t>Отклонение остатка средств на конец периода от суммы оборотной кассовой наличности (+) / (-)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</si>
  <si>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</si>
  <si>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</si>
  <si>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</si>
  <si>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</si>
  <si>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</si>
  <si>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</si>
  <si>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</si>
  <si>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</si>
  <si>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</si>
  <si>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</si>
  <si>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Форма по ОКУД</t>
  </si>
  <si>
    <t>Дата</t>
  </si>
  <si>
    <t>по ОКЕИ</t>
  </si>
  <si>
    <t>КОДЫ</t>
  </si>
  <si>
    <t>Периодичность: ежемесячная</t>
  </si>
  <si>
    <t>Единица измерения: тыс.руб.</t>
  </si>
  <si>
    <t>II квартал</t>
  </si>
  <si>
    <t>III квартал</t>
  </si>
  <si>
    <t>IV квартал</t>
  </si>
  <si>
    <t>ИТОГО II квартал</t>
  </si>
  <si>
    <t>ИТОГО III квартал</t>
  </si>
  <si>
    <t>ИТОГО IV квартал</t>
  </si>
  <si>
    <t>Приложение 1</t>
  </si>
  <si>
    <t>Единица измерения: тыс. руб.</t>
  </si>
  <si>
    <t>Ответственный исполнитель</t>
  </si>
  <si>
    <t>Дата формирования</t>
  </si>
  <si>
    <t>Форма по КФД</t>
  </si>
  <si>
    <t>Сумма</t>
  </si>
  <si>
    <t>Приложение 2</t>
  </si>
  <si>
    <t>Выплаты по источникам финан-сирования дефицита бюджета</t>
  </si>
  <si>
    <t>Руководитель или иное уполномоченное им лицо</t>
  </si>
  <si>
    <t>Приложение 3</t>
  </si>
  <si>
    <t>"____" ________________ 20__г.</t>
  </si>
  <si>
    <t>(должность)</t>
  </si>
  <si>
    <t>(подпись)</t>
  </si>
  <si>
    <t>(расшифровка подписи)</t>
  </si>
  <si>
    <r>
      <t xml:space="preserve">на ______________ год </t>
    </r>
    <r>
      <rPr>
        <b/>
        <vertAlign val="superscript"/>
        <sz val="14"/>
        <rFont val="Arial"/>
        <family val="2"/>
      </rPr>
      <t>1</t>
    </r>
  </si>
  <si>
    <r>
      <t xml:space="preserve">ГАДБ/ГАИФ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: _______________________________________________________</t>
    </r>
  </si>
  <si>
    <r>
      <t xml:space="preserve">КБК доходов </t>
    </r>
    <r>
      <rPr>
        <vertAlign val="superscript"/>
        <sz val="10"/>
        <rFont val="Arial"/>
        <family val="2"/>
      </rPr>
      <t>4</t>
    </r>
  </si>
  <si>
    <t>Финансовый орган: __________________________________________________</t>
  </si>
  <si>
    <t>Дата поступления или выплаты</t>
  </si>
  <si>
    <r>
      <t xml:space="preserve">на ______________ год </t>
    </r>
    <r>
      <rPr>
        <b/>
        <vertAlign val="superscript"/>
        <sz val="12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</si>
  <si>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Документ заполняется как для первоначальных графиков на год, так и для их изменений. Суммы изменений указываются дельтами к ранее доведенным первоначальным суммам (в случае уменьшения первоначальной суммы дельта указывается со знаком минус)</t>
    </r>
  </si>
  <si>
    <r>
      <t>3</t>
    </r>
    <r>
      <rPr>
        <sz val="10"/>
        <rFont val="Arial"/>
        <family val="2"/>
      </rPr>
      <t xml:space="preserve"> Раздел может опускаться в случае его незаполнения</t>
    </r>
  </si>
  <si>
    <t>Кассовый план на год</t>
  </si>
  <si>
    <t>(по состоянию на  "___" _________________ 20____г.)</t>
  </si>
  <si>
    <r>
      <t>1</t>
    </r>
    <r>
      <rPr>
        <sz val="10"/>
        <rFont val="Arial"/>
        <family val="2"/>
      </rPr>
      <t xml:space="preserve"> Документ заполняется как для первоначального прогноза на год, так и для его изменений. Суммы изменений указываются дельтами к ранее доведенным первоначальным суммам (в случае уменьшения первоначальной суммы дельта указывается со знаком минус)</t>
    </r>
  </si>
  <si>
    <r>
      <t>2</t>
    </r>
    <r>
      <rPr>
        <sz val="10"/>
        <rFont val="Arial"/>
        <family val="2"/>
      </rPr>
      <t xml:space="preserve"> Заполняется одна из двух строк в зависимости от формирования документа финансовым органом или ГАДБ/ГАИФ (главным администратором доходов бюджета / главным администратором источников финансирования дефицита бюджета)</t>
    </r>
  </si>
  <si>
    <t>(по состоянию на "____" __________________ 20___г.)</t>
  </si>
  <si>
    <r>
      <t>4</t>
    </r>
    <r>
      <rPr>
        <sz val="10"/>
        <rFont val="Arial"/>
        <family val="2"/>
      </rPr>
      <t xml:space="preserve"> Для КБК по доходам указывается код ГАДБ, код по КД, код КОСГУ (классификации операций сектора государственного управления)</t>
    </r>
  </si>
  <si>
    <r>
      <t>5</t>
    </r>
    <r>
      <rPr>
        <sz val="10"/>
        <rFont val="Arial"/>
        <family val="2"/>
      </rPr>
      <t xml:space="preserve"> Для КБК по источникам внутреннего финансирования указывается код главы, код по КИВФ, код КОСГУ</t>
    </r>
  </si>
  <si>
    <r>
      <t xml:space="preserve">КИВФ </t>
    </r>
    <r>
      <rPr>
        <vertAlign val="superscript"/>
        <sz val="10"/>
        <rFont val="Arial"/>
        <family val="2"/>
      </rPr>
      <t>5</t>
    </r>
  </si>
  <si>
    <r>
      <t>ГАИФ</t>
    </r>
    <r>
      <rPr>
        <sz val="10"/>
        <rFont val="Arial"/>
        <family val="2"/>
      </rPr>
      <t>: _______________________________________________________</t>
    </r>
  </si>
  <si>
    <r>
      <t>2</t>
    </r>
    <r>
      <rPr>
        <sz val="10"/>
        <rFont val="Arial"/>
        <family val="2"/>
      </rPr>
      <t xml:space="preserve"> Для КБК по источникам внутреннего финансирования указывается код главы, код по КИВФ, КОСГУ</t>
    </r>
  </si>
  <si>
    <r>
      <t xml:space="preserve">КИВФ </t>
    </r>
    <r>
      <rPr>
        <vertAlign val="superscript"/>
        <sz val="10"/>
        <rFont val="Arial"/>
        <family val="2"/>
      </rPr>
      <t>2</t>
    </r>
  </si>
  <si>
    <t>утвержденного постановлением</t>
  </si>
  <si>
    <t>Главы Поселка Ставрово</t>
  </si>
  <si>
    <t>110</t>
  </si>
  <si>
    <t>Решение о бюджете на год</t>
  </si>
  <si>
    <t>исполнения  бюджета МО Поселок Ставрово,</t>
  </si>
  <si>
    <t>от     .12.2007 №</t>
  </si>
  <si>
    <t>Прогноз поступления средств  бюджета МО Поселок Ставрово</t>
  </si>
  <si>
    <t>Финансовый отдел: __________________________________________________</t>
  </si>
  <si>
    <r>
      <t xml:space="preserve">Раздел I. Доходы  бюджета поселка Ставрово </t>
    </r>
    <r>
      <rPr>
        <b/>
        <vertAlign val="superscript"/>
        <sz val="10"/>
        <rFont val="Arial"/>
        <family val="2"/>
      </rPr>
      <t>3</t>
    </r>
  </si>
  <si>
    <t>исполнения  бюджета МО Поселка Ставрово,</t>
  </si>
  <si>
    <t>от       .12.2007 №</t>
  </si>
  <si>
    <t>Графики выплат
по источникам финансирования дефицита  бюджета МО Поселок Ставрово</t>
  </si>
  <si>
    <r>
      <t xml:space="preserve">Раздел II. Привлечение средств из источников внутреннего финансирования дефицита  бюджета МО Поселок Ставрово </t>
    </r>
    <r>
      <rPr>
        <b/>
        <vertAlign val="superscript"/>
        <sz val="10"/>
        <rFont val="Arial"/>
        <family val="2"/>
      </rPr>
      <t>3</t>
    </r>
  </si>
  <si>
    <t>от   24.12.2007 № 227</t>
  </si>
  <si>
    <t>Доходы: в том числе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</si>
  <si>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</si>
  <si>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</si>
  <si>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</si>
  <si>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</si>
  <si>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</si>
  <si>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доходы от сдачи в аренду имущества</t>
  </si>
  <si>
    <t>прочие поступления</t>
  </si>
  <si>
    <t>доходы от продажи земельных участков</t>
  </si>
  <si>
    <t>Поступления средств из областного бюджета: в т.ч.</t>
  </si>
  <si>
    <t>дотации</t>
  </si>
  <si>
    <t>субсидии</t>
  </si>
  <si>
    <t>субвенции</t>
  </si>
  <si>
    <t>Поступление средств из районного бюджета: в т.ч.</t>
  </si>
  <si>
    <t>Расходы : в том числе по разделам</t>
  </si>
  <si>
    <t>0100</t>
  </si>
  <si>
    <t>0200</t>
  </si>
  <si>
    <t>0300</t>
  </si>
  <si>
    <t>0400</t>
  </si>
  <si>
    <t>0500</t>
  </si>
  <si>
    <t>0600</t>
  </si>
  <si>
    <t>0800</t>
  </si>
  <si>
    <t>0900</t>
  </si>
  <si>
    <t>1000</t>
  </si>
  <si>
    <t>налоговые доходы</t>
  </si>
  <si>
    <t>неналоговые доходы</t>
  </si>
  <si>
    <t>доходы от реализации иного имущества</t>
  </si>
  <si>
    <t>1100</t>
  </si>
  <si>
    <t>прочие межбюджетные трансферты</t>
  </si>
  <si>
    <t>денежные взыскания(штрафы)</t>
  </si>
  <si>
    <t>прочие неналоговые доходы</t>
  </si>
  <si>
    <t>0700</t>
  </si>
  <si>
    <t>задолженность и перерасчеты  по отменненным налогам</t>
  </si>
  <si>
    <t>доходы в виде арендной платы за земельные участки</t>
  </si>
  <si>
    <t>Начальник финансового отдела</t>
  </si>
  <si>
    <t>З.З.Леонтьева</t>
  </si>
  <si>
    <t>Глава поселка Ставрово</t>
  </si>
  <si>
    <t>А.Н.Трухин</t>
  </si>
  <si>
    <t>1300</t>
  </si>
  <si>
    <t>Кассовый план исполнения  бюджета МО Поселок Ставрово на  2012 год</t>
  </si>
  <si>
    <t>(по состоянию на 1 декабря 2012 года)</t>
  </si>
  <si>
    <t>01.12.2012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</si>
</sst>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#,##0.0&quot;р.&quot;"/>
    <numFmt numFmtId="170" formatCode="#,##0&quot;р.&quot;"/>
    <numFmt numFmtId="171" formatCode="0.0"/>
  </numFmts>
  <fonts count="13">
    <font>
      <sz val="10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vertAlign val="superscript"/>
      <sz val="10"/>
      <name val="Arial"/>
      <family val="2"/>
    </font>
    <font>
      <b/>
      <vertAlign val="superscript"/>
      <sz val="14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i/>
      <sz val="10"/>
      <name val="Arial"/>
      <family val="2"/>
    </font>
    <font>
      <b/>
      <sz val="14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textRotation="90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49" fontId="1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/>
    </xf>
    <xf numFmtId="0" fontId="11" fillId="0" borderId="15" xfId="0" applyFont="1" applyBorder="1" applyAlignment="1">
      <alignment/>
    </xf>
    <xf numFmtId="0" fontId="1" fillId="0" borderId="13" xfId="0" applyFont="1" applyBorder="1" applyAlignment="1">
      <alignment horizontal="center" textRotation="90"/>
    </xf>
    <xf numFmtId="0" fontId="1" fillId="0" borderId="19" xfId="0" applyFont="1" applyBorder="1" applyAlignment="1">
      <alignment horizontal="center" textRotation="90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" xfId="0" applyFont="1" applyFill="1" applyBorder="1" applyAlignment="1">
      <alignment/>
    </xf>
    <xf numFmtId="0" fontId="6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textRotation="90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textRotation="90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9" xfId="0" applyFont="1" applyFill="1" applyBorder="1" applyAlignment="1">
      <alignment horizontal="center" textRotation="90"/>
    </xf>
    <xf numFmtId="0" fontId="1" fillId="0" borderId="3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1" fillId="3" borderId="19" xfId="0" applyFont="1" applyFill="1" applyBorder="1" applyAlignment="1">
      <alignment/>
    </xf>
    <xf numFmtId="0" fontId="11" fillId="3" borderId="1" xfId="0" applyFont="1" applyFill="1" applyBorder="1" applyAlignment="1">
      <alignment/>
    </xf>
    <xf numFmtId="2" fontId="11" fillId="3" borderId="19" xfId="0" applyNumberFormat="1" applyFont="1" applyFill="1" applyBorder="1" applyAlignment="1">
      <alignment/>
    </xf>
    <xf numFmtId="0" fontId="1" fillId="3" borderId="19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1" fillId="3" borderId="13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1" fontId="11" fillId="3" borderId="19" xfId="0" applyNumberFormat="1" applyFont="1" applyFill="1" applyBorder="1" applyAlignment="1">
      <alignment/>
    </xf>
    <xf numFmtId="0" fontId="11" fillId="3" borderId="19" xfId="0" applyNumberFormat="1" applyFont="1" applyFill="1" applyBorder="1" applyAlignment="1">
      <alignment/>
    </xf>
    <xf numFmtId="0" fontId="11" fillId="3" borderId="1" xfId="0" applyNumberFormat="1" applyFont="1" applyFill="1" applyBorder="1" applyAlignment="1">
      <alignment/>
    </xf>
    <xf numFmtId="3" fontId="1" fillId="0" borderId="1" xfId="0" applyNumberFormat="1" applyFont="1" applyBorder="1" applyAlignment="1">
      <alignment/>
    </xf>
    <xf numFmtId="1" fontId="11" fillId="0" borderId="10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" fontId="1" fillId="2" borderId="1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15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1" fillId="0" borderId="1" xfId="0" applyFont="1" applyFill="1" applyBorder="1" applyAlignment="1">
      <alignment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2"/>
  <sheetViews>
    <sheetView tabSelected="1" zoomScale="75" zoomScaleNormal="75" workbookViewId="0" topLeftCell="A1">
      <selection activeCell="S27" sqref="S27"/>
    </sheetView>
  </sheetViews>
  <sheetFormatPr defaultColWidth="9.00390625" defaultRowHeight="12.75"/>
  <cols>
    <col min="1" max="1" width="35.875" style="1" customWidth="1"/>
    <col min="2" max="2" width="4.25390625" style="1" customWidth="1"/>
    <col min="3" max="3" width="8.25390625" style="1" customWidth="1"/>
    <col min="4" max="4" width="9.00390625" style="1" customWidth="1"/>
    <col min="5" max="5" width="8.25390625" style="1" customWidth="1"/>
    <col min="6" max="6" width="8.375" style="1" customWidth="1"/>
    <col min="7" max="7" width="7.75390625" style="1" customWidth="1"/>
    <col min="8" max="8" width="9.375" style="1" customWidth="1"/>
    <col min="9" max="9" width="7.625" style="1" customWidth="1"/>
    <col min="10" max="10" width="9.00390625" style="1" customWidth="1"/>
    <col min="11" max="11" width="9.125" style="1" customWidth="1"/>
    <col min="12" max="12" width="8.75390625" style="1" customWidth="1"/>
    <col min="13" max="13" width="7.75390625" style="1" customWidth="1"/>
    <col min="14" max="14" width="8.25390625" style="1" customWidth="1"/>
    <col min="15" max="15" width="7.75390625" style="1" customWidth="1"/>
    <col min="16" max="16" width="10.00390625" style="1" customWidth="1"/>
    <col min="17" max="17" width="8.00390625" style="1" customWidth="1"/>
    <col min="18" max="18" width="8.25390625" style="1" customWidth="1"/>
    <col min="19" max="19" width="8.00390625" style="1" customWidth="1"/>
    <col min="20" max="20" width="10.875" style="1" customWidth="1"/>
    <col min="21" max="16384" width="9.125" style="1" customWidth="1"/>
  </cols>
  <sheetData>
    <row r="1" ht="12.75">
      <c r="O1" s="26" t="s">
        <v>46</v>
      </c>
    </row>
    <row r="2" ht="12.75">
      <c r="O2" s="26" t="s">
        <v>0</v>
      </c>
    </row>
    <row r="3" ht="12.75">
      <c r="O3" s="26" t="s">
        <v>1</v>
      </c>
    </row>
    <row r="4" ht="12.75">
      <c r="O4" s="26" t="s">
        <v>83</v>
      </c>
    </row>
    <row r="5" ht="12.75">
      <c r="O5" s="26" t="s">
        <v>79</v>
      </c>
    </row>
    <row r="6" ht="12.75">
      <c r="O6" s="26" t="s">
        <v>80</v>
      </c>
    </row>
    <row r="7" ht="12.75">
      <c r="O7" s="26" t="s">
        <v>92</v>
      </c>
    </row>
    <row r="8" ht="12.75">
      <c r="O8" s="26"/>
    </row>
    <row r="9" ht="18">
      <c r="C9" s="3" t="s">
        <v>132</v>
      </c>
    </row>
    <row r="10" spans="4:20" ht="18.75" thickBot="1">
      <c r="D10" s="19"/>
      <c r="E10" s="89" t="s">
        <v>133</v>
      </c>
      <c r="F10" s="90"/>
      <c r="G10" s="90"/>
      <c r="H10" s="90"/>
      <c r="I10" s="90"/>
      <c r="J10" s="90"/>
      <c r="T10" s="13" t="s">
        <v>37</v>
      </c>
    </row>
    <row r="11" spans="19:20" ht="12.75">
      <c r="S11" s="2" t="s">
        <v>34</v>
      </c>
      <c r="T11" s="15"/>
    </row>
    <row r="12" spans="1:20" ht="12.75">
      <c r="A12" s="1" t="s">
        <v>38</v>
      </c>
      <c r="S12" s="2" t="s">
        <v>35</v>
      </c>
      <c r="T12" s="16" t="s">
        <v>134</v>
      </c>
    </row>
    <row r="13" spans="1:20" ht="13.5" thickBot="1">
      <c r="A13" s="1" t="s">
        <v>39</v>
      </c>
      <c r="S13" s="2" t="s">
        <v>36</v>
      </c>
      <c r="T13" s="17"/>
    </row>
    <row r="14" ht="13.5" thickBot="1"/>
    <row r="15" spans="1:20" s="5" customFormat="1" ht="12.75" customHeight="1">
      <c r="A15" s="103" t="s">
        <v>2</v>
      </c>
      <c r="B15" s="105" t="s">
        <v>3</v>
      </c>
      <c r="C15" s="107" t="s">
        <v>82</v>
      </c>
      <c r="D15" s="109" t="s">
        <v>68</v>
      </c>
      <c r="E15" s="100" t="s">
        <v>4</v>
      </c>
      <c r="F15" s="97"/>
      <c r="G15" s="97"/>
      <c r="H15" s="101" t="s">
        <v>8</v>
      </c>
      <c r="I15" s="100" t="s">
        <v>40</v>
      </c>
      <c r="J15" s="97"/>
      <c r="K15" s="97"/>
      <c r="L15" s="101" t="s">
        <v>43</v>
      </c>
      <c r="M15" s="96" t="s">
        <v>41</v>
      </c>
      <c r="N15" s="97"/>
      <c r="O15" s="97"/>
      <c r="P15" s="98" t="s">
        <v>44</v>
      </c>
      <c r="Q15" s="100" t="s">
        <v>42</v>
      </c>
      <c r="R15" s="97"/>
      <c r="S15" s="97"/>
      <c r="T15" s="101" t="s">
        <v>45</v>
      </c>
    </row>
    <row r="16" spans="1:20" ht="51.75" customHeight="1">
      <c r="A16" s="104"/>
      <c r="B16" s="106"/>
      <c r="C16" s="108"/>
      <c r="D16" s="110"/>
      <c r="E16" s="53" t="s">
        <v>5</v>
      </c>
      <c r="F16" s="6" t="s">
        <v>6</v>
      </c>
      <c r="G16" s="6" t="s">
        <v>7</v>
      </c>
      <c r="H16" s="102"/>
      <c r="I16" s="53" t="s">
        <v>9</v>
      </c>
      <c r="J16" s="6" t="s">
        <v>10</v>
      </c>
      <c r="K16" s="6" t="s">
        <v>11</v>
      </c>
      <c r="L16" s="102"/>
      <c r="M16" s="52" t="s">
        <v>12</v>
      </c>
      <c r="N16" s="61" t="s">
        <v>13</v>
      </c>
      <c r="O16" s="66" t="s">
        <v>14</v>
      </c>
      <c r="P16" s="99"/>
      <c r="Q16" s="70" t="s">
        <v>15</v>
      </c>
      <c r="R16" s="6" t="s">
        <v>16</v>
      </c>
      <c r="S16" s="6" t="s">
        <v>17</v>
      </c>
      <c r="T16" s="102"/>
    </row>
    <row r="17" spans="1:20" s="4" customFormat="1" ht="13.5" thickBot="1">
      <c r="A17" s="12">
        <v>1</v>
      </c>
      <c r="B17" s="13">
        <f>A17+1</f>
        <v>2</v>
      </c>
      <c r="C17" s="13">
        <f aca="true" t="shared" si="0" ref="C17:T17">B17+1</f>
        <v>3</v>
      </c>
      <c r="D17" s="44">
        <f t="shared" si="0"/>
        <v>4</v>
      </c>
      <c r="E17" s="12">
        <v>5</v>
      </c>
      <c r="F17" s="13">
        <f t="shared" si="0"/>
        <v>6</v>
      </c>
      <c r="G17" s="13">
        <f t="shared" si="0"/>
        <v>7</v>
      </c>
      <c r="H17" s="14">
        <f t="shared" si="0"/>
        <v>8</v>
      </c>
      <c r="I17" s="12">
        <f t="shared" si="0"/>
        <v>9</v>
      </c>
      <c r="J17" s="13">
        <f t="shared" si="0"/>
        <v>10</v>
      </c>
      <c r="K17" s="13">
        <f t="shared" si="0"/>
        <v>11</v>
      </c>
      <c r="L17" s="14">
        <f t="shared" si="0"/>
        <v>12</v>
      </c>
      <c r="M17" s="45">
        <f t="shared" si="0"/>
        <v>13</v>
      </c>
      <c r="N17" s="62">
        <f t="shared" si="0"/>
        <v>14</v>
      </c>
      <c r="O17" s="67">
        <f t="shared" si="0"/>
        <v>15</v>
      </c>
      <c r="P17" s="44">
        <f t="shared" si="0"/>
        <v>16</v>
      </c>
      <c r="Q17" s="71">
        <f t="shared" si="0"/>
        <v>17</v>
      </c>
      <c r="R17" s="13">
        <f t="shared" si="0"/>
        <v>18</v>
      </c>
      <c r="S17" s="13">
        <f t="shared" si="0"/>
        <v>19</v>
      </c>
      <c r="T17" s="14">
        <f t="shared" si="0"/>
        <v>20</v>
      </c>
    </row>
    <row r="18" spans="1:20" ht="12.75">
      <c r="A18" s="20" t="s">
        <v>18</v>
      </c>
      <c r="B18" s="10" t="s">
        <v>24</v>
      </c>
      <c r="C18" s="11">
        <v>272</v>
      </c>
      <c r="D18" s="51">
        <v>272</v>
      </c>
      <c r="E18" s="54">
        <v>272</v>
      </c>
      <c r="F18" s="11">
        <v>38508</v>
      </c>
      <c r="G18" s="11">
        <v>37888</v>
      </c>
      <c r="H18" s="55">
        <v>272</v>
      </c>
      <c r="I18" s="54">
        <v>37210</v>
      </c>
      <c r="J18" s="11">
        <v>41714</v>
      </c>
      <c r="K18" s="11">
        <v>34413</v>
      </c>
      <c r="L18" s="55">
        <v>37210</v>
      </c>
      <c r="M18" s="35">
        <v>34438</v>
      </c>
      <c r="N18" s="63">
        <v>34840</v>
      </c>
      <c r="O18" s="68">
        <v>34608</v>
      </c>
      <c r="P18" s="37">
        <v>34438</v>
      </c>
      <c r="Q18" s="72">
        <v>35492</v>
      </c>
      <c r="R18" s="11">
        <v>30314</v>
      </c>
      <c r="S18" s="11">
        <v>21320</v>
      </c>
      <c r="T18" s="55">
        <v>35492</v>
      </c>
    </row>
    <row r="19" spans="1:20" ht="12.75">
      <c r="A19" s="60" t="s">
        <v>93</v>
      </c>
      <c r="B19" s="7" t="s">
        <v>25</v>
      </c>
      <c r="C19" s="8">
        <f aca="true" t="shared" si="1" ref="C19:T19">C20+C25</f>
        <v>17772</v>
      </c>
      <c r="D19" s="8">
        <f t="shared" si="1"/>
        <v>17772</v>
      </c>
      <c r="E19" s="8">
        <f t="shared" si="1"/>
        <v>555</v>
      </c>
      <c r="F19" s="8">
        <f t="shared" si="1"/>
        <v>1184</v>
      </c>
      <c r="G19" s="8">
        <f t="shared" si="1"/>
        <v>2069</v>
      </c>
      <c r="H19" s="78">
        <f t="shared" si="1"/>
        <v>3808</v>
      </c>
      <c r="I19" s="8">
        <f t="shared" si="1"/>
        <v>1849</v>
      </c>
      <c r="J19" s="8">
        <f t="shared" si="1"/>
        <v>920</v>
      </c>
      <c r="K19" s="8">
        <f t="shared" si="1"/>
        <v>1405</v>
      </c>
      <c r="L19" s="78">
        <f t="shared" si="1"/>
        <v>4174</v>
      </c>
      <c r="M19" s="8">
        <f t="shared" si="1"/>
        <v>2243</v>
      </c>
      <c r="N19" s="87">
        <f>N20+N25</f>
        <v>764</v>
      </c>
      <c r="O19" s="65">
        <f t="shared" si="1"/>
        <v>1160</v>
      </c>
      <c r="P19" s="78">
        <f t="shared" si="1"/>
        <v>4167</v>
      </c>
      <c r="Q19" s="65">
        <f t="shared" si="1"/>
        <v>2142</v>
      </c>
      <c r="R19" s="8">
        <f t="shared" si="1"/>
        <v>1378</v>
      </c>
      <c r="S19" s="8">
        <f t="shared" si="1"/>
        <v>2103</v>
      </c>
      <c r="T19" s="78">
        <f t="shared" si="1"/>
        <v>5623</v>
      </c>
    </row>
    <row r="20" spans="1:20" ht="12.75">
      <c r="A20" s="48" t="s">
        <v>117</v>
      </c>
      <c r="B20" s="7"/>
      <c r="C20" s="8">
        <f>C21+C22+C23+C24</f>
        <v>13148</v>
      </c>
      <c r="D20" s="51">
        <f>H20+L20+P20+T20</f>
        <v>13086</v>
      </c>
      <c r="E20" s="8">
        <f>E21+E22+E23+E24</f>
        <v>453</v>
      </c>
      <c r="F20" s="8">
        <f>F21+F22+F23+F24</f>
        <v>1014</v>
      </c>
      <c r="G20" s="8">
        <f>G21+G22+G23+G24</f>
        <v>1446</v>
      </c>
      <c r="H20" s="8">
        <f>E20+F20+G20</f>
        <v>2913</v>
      </c>
      <c r="I20" s="8">
        <f>I21+I22+I23+I24</f>
        <v>1665</v>
      </c>
      <c r="J20" s="8">
        <f>J21+J22+J23+J24</f>
        <v>615</v>
      </c>
      <c r="K20" s="8">
        <f>K21+K22+K23+K24</f>
        <v>965</v>
      </c>
      <c r="L20" s="8">
        <f>I20+J20+K20</f>
        <v>3245</v>
      </c>
      <c r="M20" s="8">
        <f>M21+M22+M23+M24</f>
        <v>1683</v>
      </c>
      <c r="N20" s="8">
        <f>N21+N22+N23+N24</f>
        <v>631</v>
      </c>
      <c r="O20" s="8">
        <f>O21+O22+O23+O24</f>
        <v>913</v>
      </c>
      <c r="P20" s="8">
        <f>M20+N20+O20</f>
        <v>3227</v>
      </c>
      <c r="Q20" s="65">
        <f>Q21+Q22+Q23+Q24</f>
        <v>1916</v>
      </c>
      <c r="R20" s="65">
        <f>R21+R22+R23+R24</f>
        <v>899</v>
      </c>
      <c r="S20" s="65">
        <f>S21+S22+S23+S24</f>
        <v>886</v>
      </c>
      <c r="T20" s="8">
        <f>Q20+R20+S20</f>
        <v>3701</v>
      </c>
    </row>
    <row r="21" spans="1:20" ht="12.75">
      <c r="A21" s="46" t="s">
        <v>94</v>
      </c>
      <c r="B21" s="49"/>
      <c r="C21" s="50">
        <v>4683</v>
      </c>
      <c r="D21" s="51">
        <f>H21+L21+P21+T21</f>
        <v>5230</v>
      </c>
      <c r="E21" s="74">
        <v>249</v>
      </c>
      <c r="F21" s="75">
        <v>334</v>
      </c>
      <c r="G21" s="75">
        <v>541</v>
      </c>
      <c r="H21" s="58">
        <f>E21+F21+G21</f>
        <v>1124</v>
      </c>
      <c r="I21" s="74">
        <v>617</v>
      </c>
      <c r="J21" s="75">
        <v>400</v>
      </c>
      <c r="K21" s="75">
        <v>376</v>
      </c>
      <c r="L21" s="58">
        <f>I21+J21+K21</f>
        <v>1393</v>
      </c>
      <c r="M21" s="79">
        <v>413</v>
      </c>
      <c r="N21" s="75">
        <v>416</v>
      </c>
      <c r="O21" s="75">
        <v>456</v>
      </c>
      <c r="P21" s="51">
        <f>M21+N21+O21</f>
        <v>1285</v>
      </c>
      <c r="Q21" s="74">
        <v>528</v>
      </c>
      <c r="R21" s="75">
        <v>450</v>
      </c>
      <c r="S21" s="75">
        <v>450</v>
      </c>
      <c r="T21" s="58">
        <f>Q21+R21+S21</f>
        <v>1428</v>
      </c>
    </row>
    <row r="22" spans="1:20" ht="12.75">
      <c r="A22" s="46" t="s">
        <v>95</v>
      </c>
      <c r="B22" s="49"/>
      <c r="C22" s="50">
        <v>20</v>
      </c>
      <c r="D22" s="51">
        <f aca="true" t="shared" si="2" ref="D22:D57">H22+L22+P22+T22</f>
        <v>20</v>
      </c>
      <c r="E22" s="74"/>
      <c r="F22" s="75">
        <v>2</v>
      </c>
      <c r="G22" s="75">
        <v>0</v>
      </c>
      <c r="H22" s="58">
        <f>E22+F22+G22</f>
        <v>2</v>
      </c>
      <c r="I22" s="74"/>
      <c r="J22" s="75">
        <v>10</v>
      </c>
      <c r="K22" s="75">
        <v>0</v>
      </c>
      <c r="L22" s="58">
        <f>I22+J22+K22</f>
        <v>10</v>
      </c>
      <c r="M22" s="79">
        <v>0</v>
      </c>
      <c r="N22" s="75">
        <v>0</v>
      </c>
      <c r="O22" s="75">
        <v>0</v>
      </c>
      <c r="P22" s="51">
        <f>M22+N22+O22</f>
        <v>0</v>
      </c>
      <c r="Q22" s="74">
        <v>1</v>
      </c>
      <c r="R22" s="75">
        <v>0</v>
      </c>
      <c r="S22" s="75">
        <v>7</v>
      </c>
      <c r="T22" s="58">
        <f>Q22+R22+S22</f>
        <v>8</v>
      </c>
    </row>
    <row r="23" spans="1:20" ht="12.75">
      <c r="A23" s="46" t="s">
        <v>96</v>
      </c>
      <c r="B23" s="49"/>
      <c r="C23" s="50">
        <v>233</v>
      </c>
      <c r="D23" s="51">
        <f t="shared" si="2"/>
        <v>233</v>
      </c>
      <c r="E23" s="74"/>
      <c r="F23" s="75"/>
      <c r="G23" s="75"/>
      <c r="H23" s="58">
        <f>E23+F23+G23</f>
        <v>0</v>
      </c>
      <c r="I23" s="74"/>
      <c r="J23" s="75">
        <v>1</v>
      </c>
      <c r="K23" s="75">
        <v>48</v>
      </c>
      <c r="L23" s="51">
        <f>I23+J23+K23</f>
        <v>49</v>
      </c>
      <c r="M23" s="79">
        <v>58</v>
      </c>
      <c r="N23" s="75">
        <v>28</v>
      </c>
      <c r="O23" s="75">
        <v>8</v>
      </c>
      <c r="P23" s="51">
        <f>M23+N23+O23</f>
        <v>94</v>
      </c>
      <c r="Q23" s="74">
        <v>40</v>
      </c>
      <c r="R23" s="75">
        <v>23</v>
      </c>
      <c r="S23" s="75">
        <v>27</v>
      </c>
      <c r="T23" s="58">
        <f>Q23+R23+S23</f>
        <v>90</v>
      </c>
    </row>
    <row r="24" spans="1:20" ht="12.75">
      <c r="A24" s="46" t="s">
        <v>97</v>
      </c>
      <c r="B24" s="49"/>
      <c r="C24" s="50">
        <v>8212</v>
      </c>
      <c r="D24" s="51">
        <f>H24+L24+P24+T24</f>
        <v>7603</v>
      </c>
      <c r="E24" s="74">
        <v>204</v>
      </c>
      <c r="F24" s="75">
        <v>678</v>
      </c>
      <c r="G24" s="75">
        <v>905</v>
      </c>
      <c r="H24" s="58">
        <f>E24+F24+G24</f>
        <v>1787</v>
      </c>
      <c r="I24" s="74">
        <v>1048</v>
      </c>
      <c r="J24" s="75">
        <v>204</v>
      </c>
      <c r="K24" s="75">
        <v>541</v>
      </c>
      <c r="L24" s="58">
        <f>I24+J24+K24</f>
        <v>1793</v>
      </c>
      <c r="M24" s="79">
        <v>1212</v>
      </c>
      <c r="N24" s="75">
        <v>187</v>
      </c>
      <c r="O24" s="75">
        <v>449</v>
      </c>
      <c r="P24" s="51">
        <f>M24+N24+O24</f>
        <v>1848</v>
      </c>
      <c r="Q24" s="74">
        <v>1347</v>
      </c>
      <c r="R24" s="75">
        <v>426</v>
      </c>
      <c r="S24" s="75">
        <v>402</v>
      </c>
      <c r="T24" s="58">
        <f>Q24+R24+S24</f>
        <v>2175</v>
      </c>
    </row>
    <row r="25" spans="1:20" ht="12.75">
      <c r="A25" s="48" t="s">
        <v>118</v>
      </c>
      <c r="B25" s="7"/>
      <c r="C25" s="8">
        <f>SUM(C26:C34)</f>
        <v>4624</v>
      </c>
      <c r="D25" s="8">
        <f>SUM(D26:D34)</f>
        <v>4686</v>
      </c>
      <c r="E25" s="86">
        <f aca="true" t="shared" si="3" ref="E25:S25">E26+T27+E27+E28+E29+E30+E31+E32+E33+E34</f>
        <v>102</v>
      </c>
      <c r="F25" s="86">
        <f t="shared" si="3"/>
        <v>170</v>
      </c>
      <c r="G25" s="86">
        <f t="shared" si="3"/>
        <v>623</v>
      </c>
      <c r="H25" s="86">
        <f>H26+H27+H28+H29+H30+H31+H32+H33+H34</f>
        <v>895</v>
      </c>
      <c r="I25" s="86">
        <f t="shared" si="3"/>
        <v>184</v>
      </c>
      <c r="J25" s="86">
        <f t="shared" si="3"/>
        <v>305</v>
      </c>
      <c r="K25" s="86">
        <f t="shared" si="3"/>
        <v>440</v>
      </c>
      <c r="L25" s="86">
        <f t="shared" si="3"/>
        <v>929</v>
      </c>
      <c r="M25" s="86">
        <f t="shared" si="3"/>
        <v>560</v>
      </c>
      <c r="N25" s="87">
        <f>N26+N27+N28+N29+N30+N31+N32+N33+N34</f>
        <v>133</v>
      </c>
      <c r="O25" s="88">
        <f t="shared" si="3"/>
        <v>247</v>
      </c>
      <c r="P25" s="86">
        <f t="shared" si="3"/>
        <v>940</v>
      </c>
      <c r="Q25" s="88">
        <f t="shared" si="3"/>
        <v>226</v>
      </c>
      <c r="R25" s="88">
        <f t="shared" si="3"/>
        <v>479</v>
      </c>
      <c r="S25" s="88">
        <f t="shared" si="3"/>
        <v>1217</v>
      </c>
      <c r="T25" s="86">
        <f>T26+AI27+T27+T28+T29+T30+T31+T32+T33+T34</f>
        <v>1922</v>
      </c>
    </row>
    <row r="26" spans="1:20" ht="12.75">
      <c r="A26" s="46" t="s">
        <v>98</v>
      </c>
      <c r="B26" s="49"/>
      <c r="C26" s="50">
        <v>82</v>
      </c>
      <c r="D26" s="51">
        <f t="shared" si="2"/>
        <v>82</v>
      </c>
      <c r="E26" s="81">
        <v>4</v>
      </c>
      <c r="F26" s="75">
        <v>6</v>
      </c>
      <c r="G26" s="75">
        <v>6</v>
      </c>
      <c r="H26" s="85">
        <f>E26+F26+G26</f>
        <v>16</v>
      </c>
      <c r="I26" s="74">
        <v>1</v>
      </c>
      <c r="J26" s="75">
        <v>7</v>
      </c>
      <c r="K26" s="75">
        <v>3</v>
      </c>
      <c r="L26" s="58">
        <f>I26+J26+K26</f>
        <v>11</v>
      </c>
      <c r="M26" s="79">
        <v>6</v>
      </c>
      <c r="N26" s="75">
        <v>1</v>
      </c>
      <c r="O26" s="75">
        <v>4</v>
      </c>
      <c r="P26" s="51">
        <f>M26+N26+O26</f>
        <v>11</v>
      </c>
      <c r="Q26" s="74">
        <v>4</v>
      </c>
      <c r="R26" s="75">
        <v>6</v>
      </c>
      <c r="S26" s="75">
        <v>34</v>
      </c>
      <c r="T26" s="58">
        <f aca="true" t="shared" si="4" ref="T26:T34">Q26+R26+S26</f>
        <v>44</v>
      </c>
    </row>
    <row r="27" spans="1:20" ht="25.5">
      <c r="A27" s="46" t="s">
        <v>125</v>
      </c>
      <c r="B27" s="49"/>
      <c r="C27" s="50">
        <v>0</v>
      </c>
      <c r="D27" s="51">
        <f>H27+L27+P27+T27</f>
        <v>-1</v>
      </c>
      <c r="E27" s="76"/>
      <c r="F27" s="75"/>
      <c r="G27" s="75"/>
      <c r="H27" s="85">
        <f>E27+F27+G27</f>
        <v>0</v>
      </c>
      <c r="I27" s="74"/>
      <c r="J27" s="75"/>
      <c r="K27" s="75"/>
      <c r="L27" s="58"/>
      <c r="M27" s="79"/>
      <c r="N27" s="75">
        <v>-1</v>
      </c>
      <c r="O27" s="75"/>
      <c r="P27" s="51">
        <v>-1</v>
      </c>
      <c r="Q27" s="74"/>
      <c r="R27" s="75"/>
      <c r="S27" s="75"/>
      <c r="T27" s="58">
        <f t="shared" si="4"/>
        <v>0</v>
      </c>
    </row>
    <row r="28" spans="1:20" ht="25.5">
      <c r="A28" s="46" t="s">
        <v>126</v>
      </c>
      <c r="B28" s="49"/>
      <c r="C28" s="50">
        <v>800</v>
      </c>
      <c r="D28" s="51">
        <f t="shared" si="2"/>
        <v>800</v>
      </c>
      <c r="E28" s="74">
        <v>19</v>
      </c>
      <c r="F28" s="75">
        <v>38</v>
      </c>
      <c r="G28" s="75">
        <v>129</v>
      </c>
      <c r="H28" s="58">
        <f aca="true" t="shared" si="5" ref="H28:H34">E28+F28+G28</f>
        <v>186</v>
      </c>
      <c r="I28" s="74">
        <v>13</v>
      </c>
      <c r="J28" s="75">
        <v>98</v>
      </c>
      <c r="K28" s="75">
        <v>87</v>
      </c>
      <c r="L28" s="58">
        <f aca="true" t="shared" si="6" ref="L28:L34">I28+J28+K28</f>
        <v>198</v>
      </c>
      <c r="M28" s="79">
        <v>40</v>
      </c>
      <c r="N28" s="75">
        <v>19</v>
      </c>
      <c r="O28" s="75">
        <v>89</v>
      </c>
      <c r="P28" s="51">
        <f aca="true" t="shared" si="7" ref="P28:P34">M28+N28+O28</f>
        <v>148</v>
      </c>
      <c r="Q28" s="74">
        <v>41</v>
      </c>
      <c r="R28" s="75">
        <v>176</v>
      </c>
      <c r="S28" s="75">
        <v>51</v>
      </c>
      <c r="T28" s="58">
        <f t="shared" si="4"/>
        <v>268</v>
      </c>
    </row>
    <row r="29" spans="1:20" ht="24.75" customHeight="1">
      <c r="A29" s="46" t="s">
        <v>99</v>
      </c>
      <c r="B29" s="49"/>
      <c r="C29" s="50">
        <v>1352</v>
      </c>
      <c r="D29" s="51">
        <f t="shared" si="2"/>
        <v>1352</v>
      </c>
      <c r="E29" s="74">
        <v>71</v>
      </c>
      <c r="F29" s="75">
        <v>118</v>
      </c>
      <c r="G29" s="75">
        <v>129</v>
      </c>
      <c r="H29" s="58">
        <f>E29+F29+G29</f>
        <v>318</v>
      </c>
      <c r="I29" s="74">
        <v>118</v>
      </c>
      <c r="J29" s="75">
        <v>130</v>
      </c>
      <c r="K29" s="75">
        <v>139</v>
      </c>
      <c r="L29" s="58">
        <f t="shared" si="6"/>
        <v>387</v>
      </c>
      <c r="M29" s="79">
        <v>96</v>
      </c>
      <c r="N29" s="75">
        <v>80</v>
      </c>
      <c r="O29" s="75">
        <v>130</v>
      </c>
      <c r="P29" s="51">
        <f t="shared" si="7"/>
        <v>306</v>
      </c>
      <c r="Q29" s="74">
        <v>114</v>
      </c>
      <c r="R29" s="75">
        <v>206</v>
      </c>
      <c r="S29" s="75">
        <v>21</v>
      </c>
      <c r="T29" s="58">
        <f t="shared" si="4"/>
        <v>341</v>
      </c>
    </row>
    <row r="30" spans="1:20" ht="12.75">
      <c r="A30" s="46" t="s">
        <v>100</v>
      </c>
      <c r="B30" s="49"/>
      <c r="C30" s="50">
        <v>250</v>
      </c>
      <c r="D30" s="51">
        <f t="shared" si="2"/>
        <v>250</v>
      </c>
      <c r="E30" s="74">
        <v>6</v>
      </c>
      <c r="F30" s="75">
        <v>8</v>
      </c>
      <c r="G30" s="75">
        <v>23</v>
      </c>
      <c r="H30" s="58">
        <f t="shared" si="5"/>
        <v>37</v>
      </c>
      <c r="I30" s="74">
        <v>33</v>
      </c>
      <c r="J30" s="75">
        <v>7</v>
      </c>
      <c r="K30" s="75">
        <v>2</v>
      </c>
      <c r="L30" s="58">
        <f t="shared" si="6"/>
        <v>42</v>
      </c>
      <c r="M30" s="79">
        <v>40</v>
      </c>
      <c r="N30" s="75">
        <v>10</v>
      </c>
      <c r="O30" s="75">
        <v>7</v>
      </c>
      <c r="P30" s="51">
        <f t="shared" si="7"/>
        <v>57</v>
      </c>
      <c r="Q30" s="74">
        <v>47</v>
      </c>
      <c r="R30" s="75">
        <v>10</v>
      </c>
      <c r="S30" s="75">
        <v>57</v>
      </c>
      <c r="T30" s="58">
        <f t="shared" si="4"/>
        <v>114</v>
      </c>
    </row>
    <row r="31" spans="1:20" ht="25.5">
      <c r="A31" s="46" t="s">
        <v>101</v>
      </c>
      <c r="B31" s="49"/>
      <c r="C31" s="50">
        <v>931</v>
      </c>
      <c r="D31" s="91">
        <f t="shared" si="2"/>
        <v>994</v>
      </c>
      <c r="E31" s="74"/>
      <c r="F31" s="75"/>
      <c r="G31" s="75">
        <v>333</v>
      </c>
      <c r="H31" s="58">
        <f t="shared" si="5"/>
        <v>333</v>
      </c>
      <c r="I31" s="74"/>
      <c r="J31" s="75">
        <v>44</v>
      </c>
      <c r="K31" s="75">
        <v>191</v>
      </c>
      <c r="L31" s="58">
        <f t="shared" si="6"/>
        <v>235</v>
      </c>
      <c r="M31" s="79">
        <v>358</v>
      </c>
      <c r="N31" s="75">
        <v>5</v>
      </c>
      <c r="O31" s="75"/>
      <c r="P31" s="51">
        <f t="shared" si="7"/>
        <v>363</v>
      </c>
      <c r="Q31" s="74"/>
      <c r="R31" s="75">
        <v>63</v>
      </c>
      <c r="S31" s="75"/>
      <c r="T31" s="58">
        <f t="shared" si="4"/>
        <v>63</v>
      </c>
    </row>
    <row r="32" spans="1:20" ht="25.5">
      <c r="A32" s="46" t="s">
        <v>119</v>
      </c>
      <c r="B32" s="49"/>
      <c r="C32" s="50">
        <v>1159</v>
      </c>
      <c r="D32" s="51">
        <f t="shared" si="2"/>
        <v>1159</v>
      </c>
      <c r="E32" s="74"/>
      <c r="F32" s="75"/>
      <c r="G32" s="75"/>
      <c r="H32" s="58">
        <f t="shared" si="5"/>
        <v>0</v>
      </c>
      <c r="I32" s="74">
        <v>16</v>
      </c>
      <c r="J32" s="75">
        <v>16</v>
      </c>
      <c r="K32" s="75">
        <v>17</v>
      </c>
      <c r="L32" s="58">
        <f t="shared" si="6"/>
        <v>49</v>
      </c>
      <c r="M32" s="79">
        <v>17</v>
      </c>
      <c r="N32" s="75">
        <v>16</v>
      </c>
      <c r="O32" s="75">
        <v>17</v>
      </c>
      <c r="P32" s="51">
        <f t="shared" si="7"/>
        <v>50</v>
      </c>
      <c r="Q32" s="74">
        <v>16</v>
      </c>
      <c r="R32" s="75">
        <v>16</v>
      </c>
      <c r="S32" s="75">
        <v>1028</v>
      </c>
      <c r="T32" s="58">
        <f t="shared" si="4"/>
        <v>1060</v>
      </c>
    </row>
    <row r="33" spans="1:20" ht="12.75">
      <c r="A33" s="46" t="s">
        <v>122</v>
      </c>
      <c r="B33" s="49"/>
      <c r="C33" s="50">
        <v>50</v>
      </c>
      <c r="D33" s="51">
        <f t="shared" si="2"/>
        <v>50</v>
      </c>
      <c r="E33" s="74">
        <v>2</v>
      </c>
      <c r="F33" s="75">
        <v>0</v>
      </c>
      <c r="G33" s="75">
        <v>3</v>
      </c>
      <c r="H33" s="58">
        <f t="shared" si="5"/>
        <v>5</v>
      </c>
      <c r="I33" s="74">
        <v>3</v>
      </c>
      <c r="J33" s="75">
        <v>3</v>
      </c>
      <c r="K33" s="75">
        <v>1</v>
      </c>
      <c r="L33" s="58">
        <f t="shared" si="6"/>
        <v>7</v>
      </c>
      <c r="M33" s="79">
        <v>3</v>
      </c>
      <c r="N33" s="75">
        <v>3</v>
      </c>
      <c r="O33" s="75">
        <v>0</v>
      </c>
      <c r="P33" s="51">
        <f t="shared" si="7"/>
        <v>6</v>
      </c>
      <c r="Q33" s="74">
        <v>4</v>
      </c>
      <c r="R33" s="75">
        <v>2</v>
      </c>
      <c r="S33" s="75">
        <v>26</v>
      </c>
      <c r="T33" s="58">
        <f t="shared" si="4"/>
        <v>32</v>
      </c>
    </row>
    <row r="34" spans="1:20" ht="12.75">
      <c r="A34" s="46" t="s">
        <v>123</v>
      </c>
      <c r="B34" s="49"/>
      <c r="C34" s="50">
        <v>0</v>
      </c>
      <c r="D34" s="51">
        <f t="shared" si="2"/>
        <v>0</v>
      </c>
      <c r="E34" s="74"/>
      <c r="F34" s="75"/>
      <c r="G34" s="75"/>
      <c r="H34" s="58">
        <f t="shared" si="5"/>
        <v>0</v>
      </c>
      <c r="I34" s="74"/>
      <c r="J34" s="75"/>
      <c r="K34" s="75"/>
      <c r="L34" s="58">
        <f t="shared" si="6"/>
        <v>0</v>
      </c>
      <c r="M34" s="79"/>
      <c r="N34" s="75"/>
      <c r="O34" s="75"/>
      <c r="P34" s="51">
        <f t="shared" si="7"/>
        <v>0</v>
      </c>
      <c r="Q34" s="74"/>
      <c r="R34" s="75"/>
      <c r="S34" s="75"/>
      <c r="T34" s="58">
        <f t="shared" si="4"/>
        <v>0</v>
      </c>
    </row>
    <row r="35" spans="1:20" ht="25.5">
      <c r="A35" s="9" t="s">
        <v>19</v>
      </c>
      <c r="B35" s="7" t="s">
        <v>26</v>
      </c>
      <c r="C35" s="84">
        <v>3100</v>
      </c>
      <c r="D35" s="91">
        <f t="shared" si="2"/>
        <v>3100</v>
      </c>
      <c r="E35" s="77"/>
      <c r="F35" s="78"/>
      <c r="G35" s="78"/>
      <c r="H35" s="57">
        <f>E35+F35+G35</f>
        <v>0</v>
      </c>
      <c r="I35" s="77"/>
      <c r="J35" s="78"/>
      <c r="K35" s="78"/>
      <c r="L35" s="57">
        <f>I35+J35+K35</f>
        <v>0</v>
      </c>
      <c r="M35" s="80"/>
      <c r="N35" s="78"/>
      <c r="O35" s="78">
        <v>3000</v>
      </c>
      <c r="P35" s="38">
        <f>M35+N35+O35</f>
        <v>3000</v>
      </c>
      <c r="Q35" s="77"/>
      <c r="R35" s="78"/>
      <c r="S35" s="78">
        <v>100</v>
      </c>
      <c r="T35" s="57">
        <f>Q35+R35+S35</f>
        <v>100</v>
      </c>
    </row>
    <row r="36" spans="1:20" ht="24.75" customHeight="1">
      <c r="A36" s="9" t="s">
        <v>102</v>
      </c>
      <c r="B36" s="7" t="s">
        <v>27</v>
      </c>
      <c r="C36" s="51">
        <f>SUM(C37:C40)</f>
        <v>116371</v>
      </c>
      <c r="D36" s="51">
        <f>H36+L36+P36+T36</f>
        <v>116371</v>
      </c>
      <c r="E36" s="56">
        <f>E37+E38+E39+E40</f>
        <v>38714</v>
      </c>
      <c r="F36" s="8">
        <f aca="true" t="shared" si="8" ref="F36:Q36">F37+F38+F39</f>
        <v>211</v>
      </c>
      <c r="G36" s="8">
        <f t="shared" si="8"/>
        <v>43</v>
      </c>
      <c r="H36" s="56">
        <f>H37+H38+H39+H40</f>
        <v>38968</v>
      </c>
      <c r="I36" s="8">
        <f t="shared" si="8"/>
        <v>4989</v>
      </c>
      <c r="J36" s="8">
        <f t="shared" si="8"/>
        <v>143</v>
      </c>
      <c r="K36" s="8">
        <f t="shared" si="8"/>
        <v>278</v>
      </c>
      <c r="L36" s="56">
        <f>L37+L38+L39+L40</f>
        <v>5410</v>
      </c>
      <c r="M36" s="36">
        <f t="shared" si="8"/>
        <v>549</v>
      </c>
      <c r="N36" s="56">
        <f>N37+N38+N39+N40</f>
        <v>892</v>
      </c>
      <c r="O36" s="65">
        <f t="shared" si="8"/>
        <v>793</v>
      </c>
      <c r="P36" s="56">
        <f>P37+P38+P39+P40</f>
        <v>2234</v>
      </c>
      <c r="Q36" s="73">
        <f t="shared" si="8"/>
        <v>356</v>
      </c>
      <c r="R36" s="8">
        <f>R37+R38+R39+R40</f>
        <v>483</v>
      </c>
      <c r="S36" s="8">
        <f>S37+S38+S39+S40</f>
        <v>68920</v>
      </c>
      <c r="T36" s="56">
        <f>T37+T38+T39+T40</f>
        <v>69759</v>
      </c>
    </row>
    <row r="37" spans="1:20" ht="15.75" customHeight="1">
      <c r="A37" s="46" t="s">
        <v>103</v>
      </c>
      <c r="B37" s="49"/>
      <c r="C37" s="50">
        <v>1584</v>
      </c>
      <c r="D37" s="51">
        <f t="shared" si="2"/>
        <v>1584</v>
      </c>
      <c r="E37" s="74">
        <v>396</v>
      </c>
      <c r="F37" s="75">
        <v>0</v>
      </c>
      <c r="G37" s="75">
        <v>0</v>
      </c>
      <c r="H37" s="58">
        <f>E37+F37+G37</f>
        <v>396</v>
      </c>
      <c r="I37" s="74">
        <v>264</v>
      </c>
      <c r="J37" s="75">
        <v>132</v>
      </c>
      <c r="K37" s="75">
        <v>264</v>
      </c>
      <c r="L37" s="58">
        <f>I37+J37+K37</f>
        <v>660</v>
      </c>
      <c r="M37" s="79">
        <v>66</v>
      </c>
      <c r="N37" s="75"/>
      <c r="O37" s="75">
        <v>66</v>
      </c>
      <c r="P37" s="51">
        <f>M37+N37+O37</f>
        <v>132</v>
      </c>
      <c r="Q37" s="74">
        <v>132</v>
      </c>
      <c r="R37" s="75">
        <v>132</v>
      </c>
      <c r="S37" s="75">
        <v>132</v>
      </c>
      <c r="T37" s="58">
        <f>Q37+R37+S37</f>
        <v>396</v>
      </c>
    </row>
    <row r="38" spans="1:20" ht="13.5" customHeight="1">
      <c r="A38" s="95" t="s">
        <v>104</v>
      </c>
      <c r="B38" s="49"/>
      <c r="C38" s="50">
        <v>7048</v>
      </c>
      <c r="D38" s="51">
        <f t="shared" si="2"/>
        <v>7048</v>
      </c>
      <c r="E38" s="74">
        <v>0</v>
      </c>
      <c r="F38" s="75">
        <v>0</v>
      </c>
      <c r="G38" s="75">
        <v>43</v>
      </c>
      <c r="H38" s="58">
        <f>E38+F38+G38</f>
        <v>43</v>
      </c>
      <c r="I38" s="74">
        <v>4725</v>
      </c>
      <c r="J38" s="75">
        <v>11</v>
      </c>
      <c r="K38" s="75">
        <v>14</v>
      </c>
      <c r="L38" s="58">
        <f>I38+J38+K38</f>
        <v>4750</v>
      </c>
      <c r="M38" s="79">
        <v>483</v>
      </c>
      <c r="N38" s="75">
        <v>432</v>
      </c>
      <c r="O38" s="75">
        <v>727</v>
      </c>
      <c r="P38" s="51">
        <f>M38+N38+O38</f>
        <v>1642</v>
      </c>
      <c r="Q38" s="74">
        <v>224</v>
      </c>
      <c r="R38" s="75">
        <v>351</v>
      </c>
      <c r="S38" s="75">
        <v>38</v>
      </c>
      <c r="T38" s="58">
        <f>Q38+R38+S38</f>
        <v>613</v>
      </c>
    </row>
    <row r="39" spans="1:20" ht="15.75" customHeight="1">
      <c r="A39" s="46" t="s">
        <v>105</v>
      </c>
      <c r="B39" s="49"/>
      <c r="C39" s="50">
        <v>279</v>
      </c>
      <c r="D39" s="51">
        <f t="shared" si="2"/>
        <v>279</v>
      </c>
      <c r="E39" s="74">
        <v>68</v>
      </c>
      <c r="F39" s="75">
        <v>211</v>
      </c>
      <c r="G39" s="75">
        <v>0</v>
      </c>
      <c r="H39" s="58">
        <f>E39+F39+G39</f>
        <v>279</v>
      </c>
      <c r="I39" s="74">
        <v>0</v>
      </c>
      <c r="J39" s="75">
        <v>0</v>
      </c>
      <c r="K39" s="75">
        <v>0</v>
      </c>
      <c r="L39" s="58">
        <f>I39+J39+K39</f>
        <v>0</v>
      </c>
      <c r="M39" s="79">
        <v>0</v>
      </c>
      <c r="N39" s="75">
        <v>0</v>
      </c>
      <c r="O39" s="75">
        <v>0</v>
      </c>
      <c r="P39" s="51">
        <f>M39+N39+O39</f>
        <v>0</v>
      </c>
      <c r="Q39" s="74">
        <v>0</v>
      </c>
      <c r="R39" s="75">
        <v>0</v>
      </c>
      <c r="S39" s="75">
        <v>0</v>
      </c>
      <c r="T39" s="58">
        <f>Q39+R39+S39</f>
        <v>0</v>
      </c>
    </row>
    <row r="40" spans="1:20" ht="29.25" customHeight="1">
      <c r="A40" s="46" t="s">
        <v>121</v>
      </c>
      <c r="B40" s="49"/>
      <c r="C40" s="50">
        <v>107460</v>
      </c>
      <c r="D40" s="51">
        <f>H40+L40+P40+T40</f>
        <v>107460</v>
      </c>
      <c r="E40" s="74">
        <v>38250</v>
      </c>
      <c r="F40" s="75"/>
      <c r="G40" s="75"/>
      <c r="H40" s="58">
        <f>E40+F40+G40</f>
        <v>38250</v>
      </c>
      <c r="I40" s="74"/>
      <c r="J40" s="75"/>
      <c r="K40" s="75"/>
      <c r="L40" s="92"/>
      <c r="M40" s="79"/>
      <c r="N40" s="75">
        <v>460</v>
      </c>
      <c r="O40" s="75"/>
      <c r="P40" s="51">
        <f>M40+N40+O40</f>
        <v>460</v>
      </c>
      <c r="Q40" s="74"/>
      <c r="R40" s="75"/>
      <c r="S40" s="75">
        <v>68750</v>
      </c>
      <c r="T40" s="58">
        <f>Q40+R40+S40</f>
        <v>68750</v>
      </c>
    </row>
    <row r="41" spans="1:20" ht="24.75" customHeight="1">
      <c r="A41" s="9" t="s">
        <v>106</v>
      </c>
      <c r="B41" s="7" t="s">
        <v>28</v>
      </c>
      <c r="C41" s="84">
        <f>SUM(C42:C44)</f>
        <v>96</v>
      </c>
      <c r="D41" s="51">
        <f>H41+L41+P41+T41</f>
        <v>96</v>
      </c>
      <c r="E41" s="56">
        <f aca="true" t="shared" si="9" ref="E41:T41">E42+E43+E44</f>
        <v>6</v>
      </c>
      <c r="F41" s="8">
        <f t="shared" si="9"/>
        <v>7</v>
      </c>
      <c r="G41" s="8">
        <f t="shared" si="9"/>
        <v>6</v>
      </c>
      <c r="H41" s="57">
        <f t="shared" si="9"/>
        <v>19</v>
      </c>
      <c r="I41" s="56">
        <f t="shared" si="9"/>
        <v>6</v>
      </c>
      <c r="J41" s="8">
        <f t="shared" si="9"/>
        <v>7</v>
      </c>
      <c r="K41" s="8">
        <f t="shared" si="9"/>
        <v>6</v>
      </c>
      <c r="L41" s="57">
        <f t="shared" si="9"/>
        <v>19</v>
      </c>
      <c r="M41" s="36">
        <f t="shared" si="9"/>
        <v>6</v>
      </c>
      <c r="N41" s="64">
        <f t="shared" si="9"/>
        <v>6</v>
      </c>
      <c r="O41" s="65">
        <f t="shared" si="9"/>
        <v>7</v>
      </c>
      <c r="P41" s="38">
        <f t="shared" si="9"/>
        <v>19</v>
      </c>
      <c r="Q41" s="73">
        <f t="shared" si="9"/>
        <v>6</v>
      </c>
      <c r="R41" s="8">
        <f t="shared" si="9"/>
        <v>26</v>
      </c>
      <c r="S41" s="8">
        <f t="shared" si="9"/>
        <v>7</v>
      </c>
      <c r="T41" s="57">
        <f t="shared" si="9"/>
        <v>39</v>
      </c>
    </row>
    <row r="42" spans="1:20" ht="17.25" customHeight="1">
      <c r="A42" s="46" t="s">
        <v>103</v>
      </c>
      <c r="B42" s="49"/>
      <c r="C42" s="50">
        <v>76</v>
      </c>
      <c r="D42" s="51">
        <f t="shared" si="2"/>
        <v>76</v>
      </c>
      <c r="E42" s="74">
        <v>6</v>
      </c>
      <c r="F42" s="75">
        <v>7</v>
      </c>
      <c r="G42" s="75">
        <v>6</v>
      </c>
      <c r="H42" s="58">
        <f>E42+F42+G42</f>
        <v>19</v>
      </c>
      <c r="I42" s="82">
        <v>6</v>
      </c>
      <c r="J42" s="83">
        <v>7</v>
      </c>
      <c r="K42" s="83">
        <v>6</v>
      </c>
      <c r="L42" s="58">
        <f>I42+J42+K42</f>
        <v>19</v>
      </c>
      <c r="M42" s="79">
        <v>6</v>
      </c>
      <c r="N42" s="75">
        <v>6</v>
      </c>
      <c r="O42" s="75">
        <v>7</v>
      </c>
      <c r="P42" s="51">
        <f>M42+N42+O42</f>
        <v>19</v>
      </c>
      <c r="Q42" s="74">
        <v>6</v>
      </c>
      <c r="R42" s="75">
        <v>6</v>
      </c>
      <c r="S42" s="75">
        <v>7</v>
      </c>
      <c r="T42" s="58">
        <f>Q42+R42+S42</f>
        <v>19</v>
      </c>
    </row>
    <row r="43" spans="1:20" ht="17.25" customHeight="1">
      <c r="A43" s="46" t="s">
        <v>104</v>
      </c>
      <c r="B43" s="49"/>
      <c r="C43" s="50"/>
      <c r="D43" s="51">
        <f t="shared" si="2"/>
        <v>0</v>
      </c>
      <c r="E43" s="74"/>
      <c r="F43" s="75"/>
      <c r="G43" s="75"/>
      <c r="H43" s="58"/>
      <c r="I43" s="74"/>
      <c r="J43" s="75"/>
      <c r="K43" s="75"/>
      <c r="L43" s="58"/>
      <c r="M43" s="79"/>
      <c r="N43" s="75"/>
      <c r="O43" s="75"/>
      <c r="P43" s="51"/>
      <c r="Q43" s="74"/>
      <c r="R43" s="75"/>
      <c r="S43" s="75"/>
      <c r="T43" s="58"/>
    </row>
    <row r="44" spans="1:20" ht="27" customHeight="1">
      <c r="A44" s="46" t="s">
        <v>121</v>
      </c>
      <c r="B44" s="49"/>
      <c r="C44" s="50">
        <v>20</v>
      </c>
      <c r="D44" s="51">
        <f t="shared" si="2"/>
        <v>20</v>
      </c>
      <c r="E44" s="74"/>
      <c r="F44" s="79"/>
      <c r="G44" s="79"/>
      <c r="H44" s="93">
        <f>E44+F44+G44</f>
        <v>0</v>
      </c>
      <c r="I44" s="74"/>
      <c r="J44" s="79"/>
      <c r="K44" s="79"/>
      <c r="L44" s="59">
        <f>I44+J44+K44</f>
        <v>0</v>
      </c>
      <c r="M44" s="79"/>
      <c r="N44" s="79"/>
      <c r="O44" s="79"/>
      <c r="P44" s="93">
        <f>M44+N44+O44</f>
        <v>0</v>
      </c>
      <c r="Q44" s="74"/>
      <c r="R44" s="79">
        <v>20</v>
      </c>
      <c r="S44" s="79"/>
      <c r="T44" s="50">
        <f>Q44+R44+S44</f>
        <v>20</v>
      </c>
    </row>
    <row r="45" spans="1:20" ht="12.75">
      <c r="A45" s="60" t="s">
        <v>107</v>
      </c>
      <c r="B45" s="7" t="s">
        <v>29</v>
      </c>
      <c r="C45" s="8">
        <f>C46+C47+C48+C49+C50+C51+C52+C53+C54+C55+C56+C57</f>
        <v>135838</v>
      </c>
      <c r="D45" s="51">
        <f>H45+L45+P45+T45</f>
        <v>135838</v>
      </c>
      <c r="E45" s="8">
        <f aca="true" t="shared" si="10" ref="E45:T45">E46+E47+E48+E49+E50+E51+E52+E53+E54+E55+E56+E57</f>
        <v>1039</v>
      </c>
      <c r="F45" s="8">
        <f t="shared" si="10"/>
        <v>2022</v>
      </c>
      <c r="G45" s="8">
        <f t="shared" si="10"/>
        <v>2796</v>
      </c>
      <c r="H45" s="8">
        <f>H46+H47+H48+H49+H50+H51+H52+H53+H54+H55+H56+H57</f>
        <v>5857</v>
      </c>
      <c r="I45" s="8">
        <f t="shared" si="10"/>
        <v>2340</v>
      </c>
      <c r="J45" s="8">
        <f t="shared" si="10"/>
        <v>6871</v>
      </c>
      <c r="K45" s="8">
        <f t="shared" si="10"/>
        <v>1664</v>
      </c>
      <c r="L45" s="56">
        <f>L46+L47+L48+L49+L50+L51+L52+L53+L54+L55+L56+L57</f>
        <v>10875</v>
      </c>
      <c r="M45" s="8">
        <f t="shared" si="10"/>
        <v>2396</v>
      </c>
      <c r="N45" s="64">
        <f t="shared" si="10"/>
        <v>1894</v>
      </c>
      <c r="O45" s="65">
        <f t="shared" si="10"/>
        <v>4076</v>
      </c>
      <c r="P45" s="56">
        <f t="shared" si="10"/>
        <v>8366</v>
      </c>
      <c r="Q45" s="65">
        <f t="shared" si="10"/>
        <v>7682</v>
      </c>
      <c r="R45" s="8">
        <f t="shared" si="10"/>
        <v>10881</v>
      </c>
      <c r="S45" s="8">
        <f t="shared" si="10"/>
        <v>92177</v>
      </c>
      <c r="T45" s="56">
        <f t="shared" si="10"/>
        <v>110740</v>
      </c>
    </row>
    <row r="46" spans="1:20" ht="12.75">
      <c r="A46" s="47" t="s">
        <v>108</v>
      </c>
      <c r="B46" s="49"/>
      <c r="C46" s="50">
        <v>4936</v>
      </c>
      <c r="D46" s="51">
        <f t="shared" si="2"/>
        <v>4936</v>
      </c>
      <c r="E46" s="74">
        <v>306</v>
      </c>
      <c r="F46" s="75">
        <v>449</v>
      </c>
      <c r="G46" s="75">
        <v>406</v>
      </c>
      <c r="H46" s="58">
        <f aca="true" t="shared" si="11" ref="H46:H54">E46+F46+G46</f>
        <v>1161</v>
      </c>
      <c r="I46" s="74">
        <v>378</v>
      </c>
      <c r="J46" s="75">
        <v>511</v>
      </c>
      <c r="K46" s="75">
        <v>326</v>
      </c>
      <c r="L46" s="58">
        <f aca="true" t="shared" si="12" ref="L46:L54">I46+J46+K46</f>
        <v>1215</v>
      </c>
      <c r="M46" s="79">
        <v>537</v>
      </c>
      <c r="N46" s="75">
        <v>308</v>
      </c>
      <c r="O46" s="75">
        <v>405</v>
      </c>
      <c r="P46" s="51">
        <f aca="true" t="shared" si="13" ref="P46:P54">M46+N46+O46</f>
        <v>1250</v>
      </c>
      <c r="Q46" s="74">
        <v>550</v>
      </c>
      <c r="R46" s="75">
        <v>401</v>
      </c>
      <c r="S46" s="75">
        <v>359</v>
      </c>
      <c r="T46" s="58">
        <f aca="true" t="shared" si="14" ref="T46:T54">Q46+R46+S46</f>
        <v>1310</v>
      </c>
    </row>
    <row r="47" spans="1:20" ht="12.75">
      <c r="A47" s="47" t="s">
        <v>109</v>
      </c>
      <c r="B47" s="49"/>
      <c r="C47" s="50">
        <v>279</v>
      </c>
      <c r="D47" s="51">
        <f t="shared" si="2"/>
        <v>279</v>
      </c>
      <c r="E47" s="74">
        <v>20</v>
      </c>
      <c r="F47" s="75">
        <v>19</v>
      </c>
      <c r="G47" s="75">
        <v>20</v>
      </c>
      <c r="H47" s="58">
        <f t="shared" si="11"/>
        <v>59</v>
      </c>
      <c r="I47" s="74">
        <v>20</v>
      </c>
      <c r="J47" s="75">
        <v>23</v>
      </c>
      <c r="K47" s="75">
        <v>22</v>
      </c>
      <c r="L47" s="58">
        <f t="shared" si="12"/>
        <v>65</v>
      </c>
      <c r="M47" s="79">
        <v>25</v>
      </c>
      <c r="N47" s="75">
        <v>19</v>
      </c>
      <c r="O47" s="75">
        <v>15</v>
      </c>
      <c r="P47" s="51">
        <f t="shared" si="13"/>
        <v>59</v>
      </c>
      <c r="Q47" s="74">
        <v>27</v>
      </c>
      <c r="R47" s="75">
        <v>22</v>
      </c>
      <c r="S47" s="75">
        <v>47</v>
      </c>
      <c r="T47" s="58">
        <f t="shared" si="14"/>
        <v>96</v>
      </c>
    </row>
    <row r="48" spans="1:20" ht="12.75">
      <c r="A48" s="47" t="s">
        <v>110</v>
      </c>
      <c r="B48" s="49"/>
      <c r="C48" s="50">
        <v>232</v>
      </c>
      <c r="D48" s="51">
        <f t="shared" si="2"/>
        <v>232</v>
      </c>
      <c r="E48" s="74">
        <v>10</v>
      </c>
      <c r="F48" s="75">
        <v>11</v>
      </c>
      <c r="G48" s="75">
        <v>20</v>
      </c>
      <c r="H48" s="58">
        <f t="shared" si="11"/>
        <v>41</v>
      </c>
      <c r="I48" s="74">
        <v>10</v>
      </c>
      <c r="J48" s="75">
        <v>34</v>
      </c>
      <c r="K48" s="75">
        <v>27</v>
      </c>
      <c r="L48" s="58">
        <f t="shared" si="12"/>
        <v>71</v>
      </c>
      <c r="M48" s="79">
        <v>28</v>
      </c>
      <c r="N48" s="75">
        <v>27</v>
      </c>
      <c r="O48" s="75">
        <v>13</v>
      </c>
      <c r="P48" s="51">
        <f t="shared" si="13"/>
        <v>68</v>
      </c>
      <c r="Q48" s="74">
        <v>20</v>
      </c>
      <c r="R48" s="75">
        <v>10</v>
      </c>
      <c r="S48" s="75">
        <v>22</v>
      </c>
      <c r="T48" s="58">
        <f t="shared" si="14"/>
        <v>52</v>
      </c>
    </row>
    <row r="49" spans="1:20" ht="12.75">
      <c r="A49" s="47" t="s">
        <v>111</v>
      </c>
      <c r="B49" s="49"/>
      <c r="C49" s="50">
        <v>3011</v>
      </c>
      <c r="D49" s="51">
        <f t="shared" si="2"/>
        <v>3011</v>
      </c>
      <c r="E49" s="74">
        <v>0</v>
      </c>
      <c r="F49" s="75">
        <v>1</v>
      </c>
      <c r="G49" s="75">
        <v>62</v>
      </c>
      <c r="H49" s="58">
        <f t="shared" si="11"/>
        <v>63</v>
      </c>
      <c r="I49" s="74">
        <v>424</v>
      </c>
      <c r="J49" s="75">
        <v>121</v>
      </c>
      <c r="K49" s="75">
        <v>37</v>
      </c>
      <c r="L49" s="58">
        <f t="shared" si="12"/>
        <v>582</v>
      </c>
      <c r="M49" s="79">
        <v>514</v>
      </c>
      <c r="N49" s="75">
        <v>505</v>
      </c>
      <c r="O49" s="75">
        <v>771</v>
      </c>
      <c r="P49" s="51">
        <f t="shared" si="13"/>
        <v>1790</v>
      </c>
      <c r="Q49" s="74">
        <v>37</v>
      </c>
      <c r="R49" s="75">
        <v>470</v>
      </c>
      <c r="S49" s="75">
        <v>69</v>
      </c>
      <c r="T49" s="58">
        <f t="shared" si="14"/>
        <v>576</v>
      </c>
    </row>
    <row r="50" spans="1:20" ht="12.75">
      <c r="A50" s="47" t="s">
        <v>112</v>
      </c>
      <c r="B50" s="49"/>
      <c r="C50" s="50">
        <v>118437</v>
      </c>
      <c r="D50" s="51">
        <f t="shared" si="2"/>
        <v>118407</v>
      </c>
      <c r="E50" s="74">
        <v>292</v>
      </c>
      <c r="F50" s="75">
        <v>765</v>
      </c>
      <c r="G50" s="75">
        <v>743</v>
      </c>
      <c r="H50" s="58">
        <f t="shared" si="11"/>
        <v>1800</v>
      </c>
      <c r="I50" s="74">
        <v>730</v>
      </c>
      <c r="J50" s="75">
        <v>5426</v>
      </c>
      <c r="K50" s="75">
        <v>676</v>
      </c>
      <c r="L50" s="58">
        <f t="shared" si="12"/>
        <v>6832</v>
      </c>
      <c r="M50" s="79">
        <v>512</v>
      </c>
      <c r="N50" s="75">
        <v>429</v>
      </c>
      <c r="O50" s="75">
        <v>2285</v>
      </c>
      <c r="P50" s="51">
        <f>M50+N50+O50</f>
        <v>3226</v>
      </c>
      <c r="Q50" s="74">
        <v>6295</v>
      </c>
      <c r="R50" s="75">
        <v>9162</v>
      </c>
      <c r="S50" s="75">
        <v>91092</v>
      </c>
      <c r="T50" s="58">
        <f t="shared" si="14"/>
        <v>106549</v>
      </c>
    </row>
    <row r="51" spans="1:20" ht="12.75">
      <c r="A51" s="47" t="s">
        <v>113</v>
      </c>
      <c r="B51" s="49"/>
      <c r="C51" s="50">
        <v>20</v>
      </c>
      <c r="D51" s="51">
        <f t="shared" si="2"/>
        <v>20</v>
      </c>
      <c r="E51" s="74"/>
      <c r="F51" s="75"/>
      <c r="G51" s="75"/>
      <c r="H51" s="58">
        <f t="shared" si="11"/>
        <v>0</v>
      </c>
      <c r="I51" s="74"/>
      <c r="J51" s="75"/>
      <c r="K51" s="75"/>
      <c r="L51" s="58">
        <f t="shared" si="12"/>
        <v>0</v>
      </c>
      <c r="M51" s="79"/>
      <c r="N51" s="75"/>
      <c r="O51" s="75"/>
      <c r="P51" s="51">
        <f>M51+N51+O51</f>
        <v>0</v>
      </c>
      <c r="Q51" s="74"/>
      <c r="R51" s="75">
        <v>20</v>
      </c>
      <c r="S51" s="75"/>
      <c r="T51" s="58">
        <f t="shared" si="14"/>
        <v>20</v>
      </c>
    </row>
    <row r="52" spans="1:22" ht="12.75">
      <c r="A52" s="47" t="s">
        <v>124</v>
      </c>
      <c r="B52" s="49"/>
      <c r="C52" s="50">
        <v>33</v>
      </c>
      <c r="D52" s="51">
        <f t="shared" si="2"/>
        <v>33</v>
      </c>
      <c r="E52" s="74"/>
      <c r="F52" s="75"/>
      <c r="G52" s="75">
        <v>3</v>
      </c>
      <c r="H52" s="58">
        <f t="shared" si="11"/>
        <v>3</v>
      </c>
      <c r="I52" s="74">
        <v>3</v>
      </c>
      <c r="J52" s="75">
        <v>7</v>
      </c>
      <c r="K52" s="75">
        <v>8</v>
      </c>
      <c r="L52" s="58">
        <f t="shared" si="12"/>
        <v>18</v>
      </c>
      <c r="M52" s="79">
        <v>0</v>
      </c>
      <c r="N52" s="75">
        <v>5</v>
      </c>
      <c r="O52" s="75">
        <v>3</v>
      </c>
      <c r="P52" s="51">
        <f t="shared" si="13"/>
        <v>8</v>
      </c>
      <c r="Q52" s="74">
        <v>3</v>
      </c>
      <c r="R52" s="75">
        <v>1</v>
      </c>
      <c r="S52" s="75"/>
      <c r="T52" s="58">
        <f t="shared" si="14"/>
        <v>4</v>
      </c>
      <c r="V52" s="69"/>
    </row>
    <row r="53" spans="1:20" ht="12.75">
      <c r="A53" s="47" t="s">
        <v>114</v>
      </c>
      <c r="B53" s="49"/>
      <c r="C53" s="50">
        <v>7067</v>
      </c>
      <c r="D53" s="51">
        <f t="shared" si="2"/>
        <v>7067</v>
      </c>
      <c r="E53" s="74">
        <v>345</v>
      </c>
      <c r="F53" s="75">
        <v>688</v>
      </c>
      <c r="G53" s="75">
        <v>1289</v>
      </c>
      <c r="H53" s="58">
        <f t="shared" si="11"/>
        <v>2322</v>
      </c>
      <c r="I53" s="74">
        <v>564</v>
      </c>
      <c r="J53" s="75">
        <v>586</v>
      </c>
      <c r="K53" s="75">
        <v>500</v>
      </c>
      <c r="L53" s="58">
        <f t="shared" si="12"/>
        <v>1650</v>
      </c>
      <c r="M53" s="79">
        <v>634</v>
      </c>
      <c r="N53" s="75">
        <v>388</v>
      </c>
      <c r="O53" s="75">
        <v>446</v>
      </c>
      <c r="P53" s="91">
        <f t="shared" si="13"/>
        <v>1468</v>
      </c>
      <c r="Q53" s="74">
        <v>567</v>
      </c>
      <c r="R53" s="75">
        <v>589</v>
      </c>
      <c r="S53" s="75">
        <v>471</v>
      </c>
      <c r="T53" s="58">
        <f t="shared" si="14"/>
        <v>1627</v>
      </c>
    </row>
    <row r="54" spans="1:20" ht="12.75">
      <c r="A54" s="47" t="s">
        <v>115</v>
      </c>
      <c r="B54" s="49"/>
      <c r="C54" s="50">
        <v>0</v>
      </c>
      <c r="D54" s="51">
        <f t="shared" si="2"/>
        <v>0</v>
      </c>
      <c r="E54" s="74">
        <v>0</v>
      </c>
      <c r="F54" s="75">
        <v>0</v>
      </c>
      <c r="G54" s="75">
        <v>0</v>
      </c>
      <c r="H54" s="58">
        <f t="shared" si="11"/>
        <v>0</v>
      </c>
      <c r="I54" s="74">
        <v>0</v>
      </c>
      <c r="J54" s="75">
        <v>0</v>
      </c>
      <c r="K54" s="75">
        <v>0</v>
      </c>
      <c r="L54" s="58">
        <f t="shared" si="12"/>
        <v>0</v>
      </c>
      <c r="M54" s="79">
        <v>0</v>
      </c>
      <c r="N54" s="75">
        <v>0</v>
      </c>
      <c r="O54" s="75">
        <v>0</v>
      </c>
      <c r="P54" s="51">
        <f t="shared" si="13"/>
        <v>0</v>
      </c>
      <c r="Q54" s="74">
        <v>0</v>
      </c>
      <c r="R54" s="75">
        <v>0</v>
      </c>
      <c r="S54" s="75">
        <v>0</v>
      </c>
      <c r="T54" s="58">
        <f t="shared" si="14"/>
        <v>0</v>
      </c>
    </row>
    <row r="55" spans="1:20" ht="12.75">
      <c r="A55" s="47" t="s">
        <v>116</v>
      </c>
      <c r="B55" s="49"/>
      <c r="C55" s="50">
        <v>1023</v>
      </c>
      <c r="D55" s="51">
        <f t="shared" si="2"/>
        <v>1023</v>
      </c>
      <c r="E55" s="74">
        <v>18</v>
      </c>
      <c r="F55" s="75">
        <v>18</v>
      </c>
      <c r="G55" s="75">
        <v>192</v>
      </c>
      <c r="H55" s="58">
        <f>E55+F55+G55</f>
        <v>228</v>
      </c>
      <c r="I55" s="74">
        <v>149</v>
      </c>
      <c r="J55" s="75">
        <v>93</v>
      </c>
      <c r="K55" s="75">
        <v>18</v>
      </c>
      <c r="L55" s="58">
        <f>I55+J55+K55</f>
        <v>260</v>
      </c>
      <c r="M55" s="79">
        <v>92</v>
      </c>
      <c r="N55" s="75">
        <v>137</v>
      </c>
      <c r="O55" s="75">
        <v>71</v>
      </c>
      <c r="P55" s="51">
        <f>M55+N55+O55</f>
        <v>300</v>
      </c>
      <c r="Q55" s="74">
        <v>101</v>
      </c>
      <c r="R55" s="75">
        <v>114</v>
      </c>
      <c r="S55" s="75">
        <v>20</v>
      </c>
      <c r="T55" s="58">
        <f>Q55+R55+S55</f>
        <v>235</v>
      </c>
    </row>
    <row r="56" spans="1:20" ht="12.75">
      <c r="A56" s="47" t="s">
        <v>120</v>
      </c>
      <c r="B56" s="49"/>
      <c r="C56" s="50">
        <v>670</v>
      </c>
      <c r="D56" s="51">
        <f t="shared" si="2"/>
        <v>670</v>
      </c>
      <c r="E56" s="74">
        <v>38</v>
      </c>
      <c r="F56" s="75">
        <v>60</v>
      </c>
      <c r="G56" s="75">
        <v>51</v>
      </c>
      <c r="H56" s="58">
        <f>E56+F56+G56</f>
        <v>149</v>
      </c>
      <c r="I56" s="74">
        <v>52</v>
      </c>
      <c r="J56" s="75">
        <v>60</v>
      </c>
      <c r="K56" s="75">
        <v>50</v>
      </c>
      <c r="L56" s="58">
        <f>I56+J56+K56</f>
        <v>162</v>
      </c>
      <c r="M56" s="75">
        <v>54</v>
      </c>
      <c r="N56" s="75">
        <v>76</v>
      </c>
      <c r="O56" s="75">
        <v>48</v>
      </c>
      <c r="P56" s="51">
        <f>M56+N56+O56</f>
        <v>178</v>
      </c>
      <c r="Q56" s="74">
        <v>52</v>
      </c>
      <c r="R56" s="75">
        <v>62</v>
      </c>
      <c r="S56" s="75">
        <v>67</v>
      </c>
      <c r="T56" s="58">
        <f>Q56+R56+S56</f>
        <v>181</v>
      </c>
    </row>
    <row r="57" spans="1:20" ht="12.75">
      <c r="A57" s="47" t="s">
        <v>131</v>
      </c>
      <c r="B57" s="49"/>
      <c r="C57" s="50">
        <v>130</v>
      </c>
      <c r="D57" s="51">
        <f t="shared" si="2"/>
        <v>160</v>
      </c>
      <c r="E57" s="74">
        <v>10</v>
      </c>
      <c r="F57" s="75">
        <v>11</v>
      </c>
      <c r="G57" s="75">
        <v>10</v>
      </c>
      <c r="H57" s="58">
        <f>E57+F57+G57</f>
        <v>31</v>
      </c>
      <c r="I57" s="74">
        <v>10</v>
      </c>
      <c r="J57" s="75">
        <v>10</v>
      </c>
      <c r="K57" s="75">
        <v>0</v>
      </c>
      <c r="L57" s="51">
        <f>I57+J57+K57</f>
        <v>20</v>
      </c>
      <c r="M57" s="79">
        <v>0</v>
      </c>
      <c r="N57" s="75">
        <v>0</v>
      </c>
      <c r="O57" s="75">
        <v>19</v>
      </c>
      <c r="P57" s="51">
        <f>M57+N57+O57</f>
        <v>19</v>
      </c>
      <c r="Q57" s="74">
        <v>30</v>
      </c>
      <c r="R57" s="75">
        <v>30</v>
      </c>
      <c r="S57" s="75">
        <v>30</v>
      </c>
      <c r="T57" s="58">
        <f>Q57+R57+S57</f>
        <v>90</v>
      </c>
    </row>
    <row r="58" spans="1:20" ht="25.5">
      <c r="A58" s="9" t="s">
        <v>53</v>
      </c>
      <c r="B58" s="7" t="s">
        <v>30</v>
      </c>
      <c r="C58" s="8">
        <v>1500</v>
      </c>
      <c r="D58" s="38">
        <f>H58+L58+P58+T58</f>
        <v>1500</v>
      </c>
      <c r="E58" s="56"/>
      <c r="F58" s="8"/>
      <c r="G58" s="8"/>
      <c r="H58" s="57">
        <f>E58+F58+G58</f>
        <v>0</v>
      </c>
      <c r="I58" s="56"/>
      <c r="J58" s="8">
        <v>1500</v>
      </c>
      <c r="K58" s="8"/>
      <c r="L58" s="57">
        <f>I58+J58+K58</f>
        <v>1500</v>
      </c>
      <c r="M58" s="36"/>
      <c r="N58" s="64"/>
      <c r="O58" s="65"/>
      <c r="P58" s="38">
        <f>M58+N58+O58</f>
        <v>0</v>
      </c>
      <c r="Q58" s="73"/>
      <c r="R58" s="8"/>
      <c r="S58" s="8">
        <v>0</v>
      </c>
      <c r="T58" s="57">
        <f>Q58+R58+S58</f>
        <v>0</v>
      </c>
    </row>
    <row r="59" spans="1:20" ht="25.5">
      <c r="A59" s="9" t="s">
        <v>20</v>
      </c>
      <c r="B59" s="7" t="s">
        <v>31</v>
      </c>
      <c r="C59" s="8">
        <f>C36+C41+C19-C45</f>
        <v>-1599</v>
      </c>
      <c r="D59" s="38">
        <f aca="true" t="shared" si="15" ref="D59:T59">D19+D36+D41-D45</f>
        <v>-1599</v>
      </c>
      <c r="E59" s="38">
        <f t="shared" si="15"/>
        <v>38236</v>
      </c>
      <c r="F59" s="38">
        <f t="shared" si="15"/>
        <v>-620</v>
      </c>
      <c r="G59" s="38">
        <f t="shared" si="15"/>
        <v>-678</v>
      </c>
      <c r="H59" s="38">
        <f t="shared" si="15"/>
        <v>36938</v>
      </c>
      <c r="I59" s="38">
        <f t="shared" si="15"/>
        <v>4504</v>
      </c>
      <c r="J59" s="38">
        <f t="shared" si="15"/>
        <v>-5801</v>
      </c>
      <c r="K59" s="38">
        <f t="shared" si="15"/>
        <v>25</v>
      </c>
      <c r="L59" s="38">
        <f t="shared" si="15"/>
        <v>-1272</v>
      </c>
      <c r="M59" s="38">
        <f t="shared" si="15"/>
        <v>402</v>
      </c>
      <c r="N59" s="38">
        <f t="shared" si="15"/>
        <v>-232</v>
      </c>
      <c r="O59" s="38">
        <f t="shared" si="15"/>
        <v>-2116</v>
      </c>
      <c r="P59" s="38">
        <f t="shared" si="15"/>
        <v>-1946</v>
      </c>
      <c r="Q59" s="38">
        <f t="shared" si="15"/>
        <v>-5178</v>
      </c>
      <c r="R59" s="38">
        <f t="shared" si="15"/>
        <v>-8994</v>
      </c>
      <c r="S59" s="38">
        <f t="shared" si="15"/>
        <v>-21147</v>
      </c>
      <c r="T59" s="38">
        <f t="shared" si="15"/>
        <v>-35319</v>
      </c>
    </row>
    <row r="60" spans="1:20" ht="12.75">
      <c r="A60" s="9" t="s">
        <v>21</v>
      </c>
      <c r="B60" s="7" t="s">
        <v>32</v>
      </c>
      <c r="C60" s="8">
        <f aca="true" t="shared" si="16" ref="C60:T60">C18+C59+C35-C58</f>
        <v>273</v>
      </c>
      <c r="D60" s="38">
        <f t="shared" si="16"/>
        <v>273</v>
      </c>
      <c r="E60" s="38">
        <f t="shared" si="16"/>
        <v>38508</v>
      </c>
      <c r="F60" s="38">
        <f t="shared" si="16"/>
        <v>37888</v>
      </c>
      <c r="G60" s="38">
        <f t="shared" si="16"/>
        <v>37210</v>
      </c>
      <c r="H60" s="38">
        <f t="shared" si="16"/>
        <v>37210</v>
      </c>
      <c r="I60" s="38">
        <f t="shared" si="16"/>
        <v>41714</v>
      </c>
      <c r="J60" s="38">
        <f t="shared" si="16"/>
        <v>34413</v>
      </c>
      <c r="K60" s="94">
        <f t="shared" si="16"/>
        <v>34438</v>
      </c>
      <c r="L60" s="38">
        <f t="shared" si="16"/>
        <v>34438</v>
      </c>
      <c r="M60" s="38">
        <f t="shared" si="16"/>
        <v>34840</v>
      </c>
      <c r="N60" s="38">
        <f t="shared" si="16"/>
        <v>34608</v>
      </c>
      <c r="O60" s="38">
        <f t="shared" si="16"/>
        <v>35492</v>
      </c>
      <c r="P60" s="38">
        <f t="shared" si="16"/>
        <v>35492</v>
      </c>
      <c r="Q60" s="38">
        <f t="shared" si="16"/>
        <v>30314</v>
      </c>
      <c r="R60" s="38">
        <f t="shared" si="16"/>
        <v>21320</v>
      </c>
      <c r="S60" s="38">
        <f t="shared" si="16"/>
        <v>273</v>
      </c>
      <c r="T60" s="38">
        <f t="shared" si="16"/>
        <v>273</v>
      </c>
    </row>
    <row r="61" spans="1:20" ht="26.25" customHeight="1">
      <c r="A61" s="9" t="s">
        <v>22</v>
      </c>
      <c r="B61" s="7" t="s">
        <v>33</v>
      </c>
      <c r="C61" s="8">
        <v>879</v>
      </c>
      <c r="D61" s="38"/>
      <c r="E61" s="8"/>
      <c r="F61" s="8"/>
      <c r="G61" s="8"/>
      <c r="H61" s="57"/>
      <c r="I61" s="56"/>
      <c r="J61" s="8"/>
      <c r="K61" s="65"/>
      <c r="L61" s="57"/>
      <c r="M61" s="36"/>
      <c r="N61" s="64"/>
      <c r="O61" s="65"/>
      <c r="P61" s="38"/>
      <c r="Q61" s="73"/>
      <c r="R61" s="8"/>
      <c r="S61" s="8"/>
      <c r="T61" s="8"/>
    </row>
    <row r="62" spans="1:20" ht="38.25">
      <c r="A62" s="9" t="s">
        <v>23</v>
      </c>
      <c r="B62" s="7" t="s">
        <v>81</v>
      </c>
      <c r="C62" s="8">
        <f>C60-C61</f>
        <v>-606</v>
      </c>
      <c r="D62" s="38"/>
      <c r="E62" s="8">
        <f>E60-E61</f>
        <v>38508</v>
      </c>
      <c r="F62" s="8">
        <f>F60-F61</f>
        <v>37888</v>
      </c>
      <c r="G62" s="8">
        <f>G60-G61</f>
        <v>37210</v>
      </c>
      <c r="H62" s="8">
        <f>H60-H61</f>
        <v>37210</v>
      </c>
      <c r="I62" s="8">
        <f aca="true" t="shared" si="17" ref="I62:T62">I60-I61</f>
        <v>41714</v>
      </c>
      <c r="J62" s="8">
        <f t="shared" si="17"/>
        <v>34413</v>
      </c>
      <c r="K62" s="65">
        <f t="shared" si="17"/>
        <v>34438</v>
      </c>
      <c r="L62" s="8">
        <f t="shared" si="17"/>
        <v>34438</v>
      </c>
      <c r="M62" s="8">
        <f t="shared" si="17"/>
        <v>34840</v>
      </c>
      <c r="N62" s="8">
        <f t="shared" si="17"/>
        <v>34608</v>
      </c>
      <c r="O62" s="8">
        <f t="shared" si="17"/>
        <v>35492</v>
      </c>
      <c r="P62" s="8">
        <f t="shared" si="17"/>
        <v>35492</v>
      </c>
      <c r="Q62" s="8">
        <f t="shared" si="17"/>
        <v>30314</v>
      </c>
      <c r="R62" s="8">
        <f t="shared" si="17"/>
        <v>21320</v>
      </c>
      <c r="S62" s="8">
        <f t="shared" si="17"/>
        <v>273</v>
      </c>
      <c r="T62" s="8">
        <f t="shared" si="17"/>
        <v>273</v>
      </c>
    </row>
    <row r="63" ht="12.75">
      <c r="O63" s="69"/>
    </row>
    <row r="68" spans="1:4" ht="12.75">
      <c r="A68" s="1" t="s">
        <v>129</v>
      </c>
      <c r="D68" s="1" t="s">
        <v>130</v>
      </c>
    </row>
    <row r="72" spans="1:4" ht="12.75">
      <c r="A72" s="1" t="s">
        <v>127</v>
      </c>
      <c r="D72" s="1" t="s">
        <v>128</v>
      </c>
    </row>
  </sheetData>
  <mergeCells count="12">
    <mergeCell ref="L15:L16"/>
    <mergeCell ref="A15:A16"/>
    <mergeCell ref="B15:B16"/>
    <mergeCell ref="C15:C16"/>
    <mergeCell ref="D15:D16"/>
    <mergeCell ref="E15:G15"/>
    <mergeCell ref="H15:H16"/>
    <mergeCell ref="I15:K15"/>
    <mergeCell ref="M15:O15"/>
    <mergeCell ref="P15:P16"/>
    <mergeCell ref="Q15:S15"/>
    <mergeCell ref="T15:T16"/>
  </mergeCells>
  <printOptions horizontalCentered="1"/>
  <pageMargins left="0.1968503937007874" right="0.1968503937007874" top="0.47" bottom="0.2755905511811024" header="0.5118110236220472" footer="0.1968503937007874"/>
  <pageSetup horizontalDpi="600" verticalDpi="600" orientation="landscape" paperSize="9" scale="75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N46"/>
  <sheetViews>
    <sheetView zoomScaleSheetLayoutView="100" workbookViewId="0" topLeftCell="A7">
      <selection activeCell="A37" sqref="A37:M37"/>
    </sheetView>
  </sheetViews>
  <sheetFormatPr defaultColWidth="9.00390625" defaultRowHeight="12.75"/>
  <cols>
    <col min="1" max="1" width="15.375" style="1" customWidth="1"/>
    <col min="2" max="2" width="7.00390625" style="1" bestFit="1" customWidth="1"/>
    <col min="3" max="3" width="8.25390625" style="1" bestFit="1" customWidth="1"/>
    <col min="4" max="4" width="5.00390625" style="1" bestFit="1" customWidth="1"/>
    <col min="5" max="5" width="7.00390625" style="1" bestFit="1" customWidth="1"/>
    <col min="6" max="6" width="5.75390625" style="1" customWidth="1"/>
    <col min="7" max="7" width="7.625" style="1" customWidth="1"/>
    <col min="8" max="8" width="6.75390625" style="1" customWidth="1"/>
    <col min="9" max="9" width="6.375" style="1" bestFit="1" customWidth="1"/>
    <col min="10" max="10" width="8.75390625" style="1" bestFit="1" customWidth="1"/>
    <col min="11" max="11" width="11.625" style="1" customWidth="1"/>
    <col min="12" max="12" width="11.125" style="1" customWidth="1"/>
    <col min="13" max="13" width="12.75390625" style="1" customWidth="1"/>
    <col min="14" max="16384" width="9.125" style="1" customWidth="1"/>
  </cols>
  <sheetData>
    <row r="1" ht="12.75">
      <c r="I1" s="26" t="s">
        <v>52</v>
      </c>
    </row>
    <row r="2" ht="12.75">
      <c r="I2" s="26" t="s">
        <v>0</v>
      </c>
    </row>
    <row r="3" ht="12.75">
      <c r="I3" s="26" t="s">
        <v>1</v>
      </c>
    </row>
    <row r="4" ht="12.75">
      <c r="I4" s="26" t="s">
        <v>83</v>
      </c>
    </row>
    <row r="5" ht="12.75">
      <c r="I5" s="26" t="s">
        <v>79</v>
      </c>
    </row>
    <row r="6" ht="12.75">
      <c r="I6" s="26" t="s">
        <v>80</v>
      </c>
    </row>
    <row r="7" ht="12.75">
      <c r="I7" s="26"/>
    </row>
    <row r="8" ht="12.75">
      <c r="I8" s="26" t="s">
        <v>84</v>
      </c>
    </row>
    <row r="10" spans="1:13" ht="18">
      <c r="A10" s="117" t="s">
        <v>85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</row>
    <row r="11" spans="1:13" ht="21">
      <c r="A11" s="117" t="s">
        <v>60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</row>
    <row r="12" spans="1:13" ht="18">
      <c r="A12" s="117" t="s">
        <v>69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</row>
    <row r="13" spans="1:13" ht="18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ht="13.5" thickBot="1">
      <c r="M14" s="13" t="s">
        <v>37</v>
      </c>
    </row>
    <row r="15" spans="1:13" ht="12.75">
      <c r="A15" s="1" t="s">
        <v>86</v>
      </c>
      <c r="L15" s="2" t="s">
        <v>50</v>
      </c>
      <c r="M15" s="15"/>
    </row>
    <row r="16" spans="1:13" ht="14.25">
      <c r="A16" s="1" t="s">
        <v>61</v>
      </c>
      <c r="L16" s="2" t="s">
        <v>35</v>
      </c>
      <c r="M16" s="16"/>
    </row>
    <row r="17" spans="1:13" ht="13.5" thickBot="1">
      <c r="A17" s="1" t="s">
        <v>47</v>
      </c>
      <c r="M17" s="18"/>
    </row>
    <row r="19" spans="1:65" ht="14.25">
      <c r="A19" s="128" t="s">
        <v>87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</row>
    <row r="20" ht="6" customHeight="1" thickBot="1"/>
    <row r="21" spans="1:13" ht="12.75" customHeight="1">
      <c r="A21" s="114" t="s">
        <v>62</v>
      </c>
      <c r="B21" s="126" t="s">
        <v>51</v>
      </c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7"/>
    </row>
    <row r="22" spans="1:13" s="4" customFormat="1" ht="12.75">
      <c r="A22" s="115"/>
      <c r="B22" s="29">
        <v>1</v>
      </c>
      <c r="C22" s="29">
        <v>2</v>
      </c>
      <c r="D22" s="29">
        <v>3</v>
      </c>
      <c r="E22" s="29">
        <v>4</v>
      </c>
      <c r="F22" s="29">
        <v>5</v>
      </c>
      <c r="G22" s="29">
        <v>6</v>
      </c>
      <c r="H22" s="29">
        <v>7</v>
      </c>
      <c r="I22" s="29">
        <v>8</v>
      </c>
      <c r="J22" s="29">
        <v>9</v>
      </c>
      <c r="K22" s="29">
        <v>10</v>
      </c>
      <c r="L22" s="29">
        <v>11</v>
      </c>
      <c r="M22" s="30">
        <v>12</v>
      </c>
    </row>
    <row r="23" spans="1:13" s="4" customFormat="1" ht="13.5" thickBot="1">
      <c r="A23" s="116"/>
      <c r="B23" s="13" t="s">
        <v>5</v>
      </c>
      <c r="C23" s="13" t="s">
        <v>6</v>
      </c>
      <c r="D23" s="13" t="s">
        <v>7</v>
      </c>
      <c r="E23" s="13" t="s">
        <v>9</v>
      </c>
      <c r="F23" s="13" t="s">
        <v>10</v>
      </c>
      <c r="G23" s="13" t="s">
        <v>11</v>
      </c>
      <c r="H23" s="13" t="s">
        <v>12</v>
      </c>
      <c r="I23" s="13" t="s">
        <v>13</v>
      </c>
      <c r="J23" s="13" t="s">
        <v>14</v>
      </c>
      <c r="K23" s="13" t="s">
        <v>15</v>
      </c>
      <c r="L23" s="13" t="s">
        <v>16</v>
      </c>
      <c r="M23" s="14" t="s">
        <v>17</v>
      </c>
    </row>
    <row r="24" spans="1:13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7" spans="1:13" ht="12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1:66" ht="12.75">
      <c r="A28" s="122" t="s">
        <v>91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</row>
    <row r="29" spans="1:66" ht="6" customHeight="1" thickBo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</row>
    <row r="30" spans="1:13" ht="12.75">
      <c r="A30" s="111" t="s">
        <v>75</v>
      </c>
      <c r="B30" s="119" t="s">
        <v>51</v>
      </c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1"/>
    </row>
    <row r="31" spans="1:13" s="4" customFormat="1" ht="12.75">
      <c r="A31" s="112"/>
      <c r="B31" s="41">
        <v>1</v>
      </c>
      <c r="C31" s="41">
        <v>2</v>
      </c>
      <c r="D31" s="41">
        <v>3</v>
      </c>
      <c r="E31" s="41">
        <v>4</v>
      </c>
      <c r="F31" s="41">
        <v>5</v>
      </c>
      <c r="G31" s="41">
        <v>6</v>
      </c>
      <c r="H31" s="41">
        <v>7</v>
      </c>
      <c r="I31" s="41">
        <v>8</v>
      </c>
      <c r="J31" s="41">
        <v>9</v>
      </c>
      <c r="K31" s="41">
        <v>10</v>
      </c>
      <c r="L31" s="41">
        <v>11</v>
      </c>
      <c r="M31" s="42">
        <v>12</v>
      </c>
    </row>
    <row r="32" spans="1:13" s="4" customFormat="1" ht="13.5" thickBot="1">
      <c r="A32" s="113"/>
      <c r="B32" s="13" t="s">
        <v>5</v>
      </c>
      <c r="C32" s="13" t="s">
        <v>6</v>
      </c>
      <c r="D32" s="13" t="s">
        <v>7</v>
      </c>
      <c r="E32" s="13" t="s">
        <v>9</v>
      </c>
      <c r="F32" s="13" t="s">
        <v>10</v>
      </c>
      <c r="G32" s="13" t="s">
        <v>11</v>
      </c>
      <c r="H32" s="13" t="s">
        <v>12</v>
      </c>
      <c r="I32" s="13" t="s">
        <v>13</v>
      </c>
      <c r="J32" s="13" t="s">
        <v>14</v>
      </c>
      <c r="K32" s="13" t="s">
        <v>15</v>
      </c>
      <c r="L32" s="13" t="s">
        <v>16</v>
      </c>
      <c r="M32" s="14" t="s">
        <v>17</v>
      </c>
    </row>
    <row r="33" spans="1:13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6" spans="1:13" ht="39.75" customHeight="1">
      <c r="A36" s="124" t="s">
        <v>70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32.25" customHeight="1">
      <c r="A37" s="123" t="s">
        <v>71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</row>
    <row r="38" ht="14.25">
      <c r="A38" s="43" t="s">
        <v>67</v>
      </c>
    </row>
    <row r="39" spans="1:13" ht="27" customHeight="1">
      <c r="A39" s="123" t="s">
        <v>73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</row>
    <row r="40" spans="1:13" ht="15" customHeight="1">
      <c r="A40" s="123" t="s">
        <v>74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</row>
    <row r="42" spans="1:11" ht="24.75" customHeight="1">
      <c r="A42" s="118" t="s">
        <v>54</v>
      </c>
      <c r="B42" s="118"/>
      <c r="D42" s="23"/>
      <c r="E42" s="23"/>
      <c r="F42" s="24"/>
      <c r="G42" s="23"/>
      <c r="H42" s="23"/>
      <c r="I42" s="24"/>
      <c r="J42" s="23"/>
      <c r="K42" s="23"/>
    </row>
    <row r="43" spans="4:10" s="25" customFormat="1" ht="14.25">
      <c r="D43" s="25" t="s">
        <v>57</v>
      </c>
      <c r="G43" s="25" t="s">
        <v>58</v>
      </c>
      <c r="J43" s="25" t="s">
        <v>59</v>
      </c>
    </row>
    <row r="44" spans="1:11" ht="12.75">
      <c r="A44" s="1" t="s">
        <v>48</v>
      </c>
      <c r="D44" s="23"/>
      <c r="E44" s="23"/>
      <c r="G44" s="23"/>
      <c r="H44" s="23"/>
      <c r="I44" s="24"/>
      <c r="J44" s="23"/>
      <c r="K44" s="23"/>
    </row>
    <row r="45" spans="4:10" s="25" customFormat="1" ht="14.25">
      <c r="D45" s="25" t="s">
        <v>57</v>
      </c>
      <c r="G45" s="25" t="s">
        <v>58</v>
      </c>
      <c r="J45" s="25" t="s">
        <v>59</v>
      </c>
    </row>
    <row r="46" spans="1:3" ht="12.75">
      <c r="A46" s="1" t="s">
        <v>49</v>
      </c>
      <c r="C46" s="1" t="s">
        <v>56</v>
      </c>
    </row>
  </sheetData>
  <mergeCells count="14">
    <mergeCell ref="A10:M10"/>
    <mergeCell ref="A11:M11"/>
    <mergeCell ref="B21:M21"/>
    <mergeCell ref="A19:M19"/>
    <mergeCell ref="A30:A32"/>
    <mergeCell ref="A21:A23"/>
    <mergeCell ref="A12:M12"/>
    <mergeCell ref="A42:B42"/>
    <mergeCell ref="B30:M30"/>
    <mergeCell ref="A28:M28"/>
    <mergeCell ref="A40:M40"/>
    <mergeCell ref="A36:M36"/>
    <mergeCell ref="A37:M37"/>
    <mergeCell ref="A39:M39"/>
  </mergeCells>
  <printOptions/>
  <pageMargins left="0.59" right="0.24" top="0.61" bottom="0.22" header="0.5" footer="0.18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100" workbookViewId="0" topLeftCell="A10">
      <selection activeCell="G10" sqref="G10"/>
    </sheetView>
  </sheetViews>
  <sheetFormatPr defaultColWidth="9.00390625" defaultRowHeight="12.75"/>
  <cols>
    <col min="1" max="1" width="35.25390625" style="1" customWidth="1"/>
    <col min="2" max="2" width="20.875" style="1" customWidth="1"/>
    <col min="3" max="3" width="6.625" style="1" customWidth="1"/>
    <col min="4" max="4" width="11.00390625" style="1" customWidth="1"/>
    <col min="5" max="5" width="24.375" style="1" customWidth="1"/>
    <col min="6" max="16384" width="9.125" style="1" customWidth="1"/>
  </cols>
  <sheetData>
    <row r="1" ht="12.75">
      <c r="C1" s="26" t="s">
        <v>55</v>
      </c>
    </row>
    <row r="2" ht="12.75">
      <c r="C2" s="26" t="s">
        <v>0</v>
      </c>
    </row>
    <row r="3" ht="12.75">
      <c r="C3" s="26" t="s">
        <v>1</v>
      </c>
    </row>
    <row r="4" ht="12.75">
      <c r="C4" s="26" t="s">
        <v>88</v>
      </c>
    </row>
    <row r="5" ht="12.75">
      <c r="C5" s="26" t="s">
        <v>79</v>
      </c>
    </row>
    <row r="6" ht="12.75">
      <c r="C6" s="26" t="s">
        <v>80</v>
      </c>
    </row>
    <row r="7" ht="12.75">
      <c r="C7" s="26"/>
    </row>
    <row r="8" ht="12.75">
      <c r="C8" s="26" t="s">
        <v>89</v>
      </c>
    </row>
    <row r="10" spans="1:5" s="34" customFormat="1" ht="60.75" customHeight="1">
      <c r="A10" s="131" t="s">
        <v>90</v>
      </c>
      <c r="B10" s="131"/>
      <c r="C10" s="132"/>
      <c r="D10" s="132"/>
      <c r="E10" s="132"/>
    </row>
    <row r="11" spans="1:5" ht="18.75">
      <c r="A11" s="132" t="s">
        <v>65</v>
      </c>
      <c r="B11" s="132"/>
      <c r="C11" s="132"/>
      <c r="D11" s="132"/>
      <c r="E11" s="132"/>
    </row>
    <row r="12" spans="1:2" ht="6.75" customHeight="1">
      <c r="A12" s="32"/>
      <c r="B12" s="32"/>
    </row>
    <row r="13" spans="1:5" ht="15.75">
      <c r="A13" s="132" t="s">
        <v>72</v>
      </c>
      <c r="B13" s="132"/>
      <c r="C13" s="132"/>
      <c r="D13" s="132"/>
      <c r="E13" s="132"/>
    </row>
    <row r="18" ht="12.75">
      <c r="A18" s="1" t="s">
        <v>63</v>
      </c>
    </row>
    <row r="19" ht="12.75">
      <c r="A19" s="1" t="s">
        <v>76</v>
      </c>
    </row>
    <row r="20" ht="12.75">
      <c r="A20" s="1" t="s">
        <v>47</v>
      </c>
    </row>
    <row r="23" spans="1:5" ht="12.75">
      <c r="A23" s="128"/>
      <c r="B23" s="128"/>
      <c r="C23" s="128"/>
      <c r="D23" s="128"/>
      <c r="E23" s="128"/>
    </row>
    <row r="24" ht="6.75" customHeight="1" thickBot="1"/>
    <row r="25" spans="1:5" ht="23.25" customHeight="1">
      <c r="A25" s="33" t="s">
        <v>78</v>
      </c>
      <c r="B25" s="119" t="s">
        <v>64</v>
      </c>
      <c r="C25" s="96"/>
      <c r="D25" s="119" t="s">
        <v>51</v>
      </c>
      <c r="E25" s="121"/>
    </row>
    <row r="26" spans="1:5" ht="13.5" thickBot="1">
      <c r="A26" s="12">
        <v>1</v>
      </c>
      <c r="B26" s="129">
        <v>2</v>
      </c>
      <c r="C26" s="133"/>
      <c r="D26" s="129">
        <v>3</v>
      </c>
      <c r="E26" s="130"/>
    </row>
    <row r="27" spans="1:5" ht="12.75">
      <c r="A27" s="11"/>
      <c r="B27" s="39"/>
      <c r="C27" s="35"/>
      <c r="D27" s="37"/>
      <c r="E27" s="35"/>
    </row>
    <row r="28" spans="1:5" ht="12.75">
      <c r="A28" s="8"/>
      <c r="B28" s="38"/>
      <c r="C28" s="36"/>
      <c r="D28" s="38"/>
      <c r="E28" s="36"/>
    </row>
    <row r="32" spans="1:14" ht="38.25" customHeight="1">
      <c r="A32" s="124" t="s">
        <v>66</v>
      </c>
      <c r="B32" s="125"/>
      <c r="C32" s="125"/>
      <c r="D32" s="125"/>
      <c r="E32" s="125"/>
      <c r="F32" s="21"/>
      <c r="G32" s="21"/>
      <c r="H32" s="21"/>
      <c r="I32" s="21"/>
      <c r="J32" s="21"/>
      <c r="K32" s="21"/>
      <c r="L32" s="21"/>
      <c r="M32" s="21"/>
      <c r="N32" s="21"/>
    </row>
    <row r="33" spans="1:14" ht="12.75">
      <c r="A33" s="123" t="s">
        <v>77</v>
      </c>
      <c r="B33" s="118"/>
      <c r="C33" s="118"/>
      <c r="D33" s="118"/>
      <c r="E33" s="118"/>
      <c r="F33" s="22"/>
      <c r="G33" s="22"/>
      <c r="H33" s="22"/>
      <c r="I33" s="22"/>
      <c r="J33" s="22"/>
      <c r="K33" s="22"/>
      <c r="L33" s="22"/>
      <c r="M33" s="22"/>
      <c r="N33" s="22"/>
    </row>
    <row r="39" spans="1:5" ht="24.75" customHeight="1">
      <c r="A39" s="22" t="s">
        <v>54</v>
      </c>
      <c r="B39" s="23"/>
      <c r="C39" s="24"/>
      <c r="D39" s="23"/>
      <c r="E39" s="23"/>
    </row>
    <row r="40" spans="2:5" s="25" customFormat="1" ht="14.25">
      <c r="B40" s="25" t="s">
        <v>57</v>
      </c>
      <c r="C40" s="40"/>
      <c r="D40" s="25" t="s">
        <v>58</v>
      </c>
      <c r="E40" s="25" t="s">
        <v>59</v>
      </c>
    </row>
    <row r="41" spans="1:5" ht="12.75">
      <c r="A41" s="1" t="s">
        <v>48</v>
      </c>
      <c r="B41" s="23"/>
      <c r="C41" s="24"/>
      <c r="D41" s="23"/>
      <c r="E41" s="23"/>
    </row>
    <row r="42" spans="2:5" s="25" customFormat="1" ht="14.25">
      <c r="B42" s="25" t="s">
        <v>57</v>
      </c>
      <c r="C42" s="40"/>
      <c r="D42" s="25" t="s">
        <v>58</v>
      </c>
      <c r="E42" s="25" t="s">
        <v>59</v>
      </c>
    </row>
    <row r="43" s="25" customFormat="1" ht="14.25">
      <c r="C43" s="40"/>
    </row>
    <row r="44" s="25" customFormat="1" ht="14.25">
      <c r="C44" s="40"/>
    </row>
    <row r="45" s="25" customFormat="1" ht="14.25">
      <c r="C45" s="40"/>
    </row>
    <row r="46" spans="1:2" ht="12.75">
      <c r="A46" s="1" t="s">
        <v>49</v>
      </c>
      <c r="B46" s="1" t="s">
        <v>56</v>
      </c>
    </row>
  </sheetData>
  <mergeCells count="10">
    <mergeCell ref="A33:E33"/>
    <mergeCell ref="D25:E25"/>
    <mergeCell ref="D26:E26"/>
    <mergeCell ref="A10:E10"/>
    <mergeCell ref="A11:E11"/>
    <mergeCell ref="A13:E13"/>
    <mergeCell ref="A23:E23"/>
    <mergeCell ref="A32:E32"/>
    <mergeCell ref="B25:C25"/>
    <mergeCell ref="B26:C26"/>
  </mergeCells>
  <printOptions/>
  <pageMargins left="0.59" right="0.24" top="0.41" bottom="0.28" header="0.5" footer="0.21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</dc:creator>
  <cp:keywords/>
  <dc:description/>
  <cp:lastModifiedBy>Ермакова Д.А.</cp:lastModifiedBy>
  <cp:lastPrinted>2012-12-10T07:25:36Z</cp:lastPrinted>
  <dcterms:created xsi:type="dcterms:W3CDTF">2007-12-12T12:07:30Z</dcterms:created>
  <dcterms:modified xsi:type="dcterms:W3CDTF">2012-12-10T07:25:38Z</dcterms:modified>
  <cp:category/>
  <cp:version/>
  <cp:contentType/>
  <cp:contentStatus/>
</cp:coreProperties>
</file>