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16608" windowHeight="9432"/>
  </bookViews>
  <sheets>
    <sheet name="Перечень" sheetId="2" r:id="rId1"/>
    <sheet name="Лист3" sheetId="3" r:id="rId2"/>
  </sheets>
  <definedNames>
    <definedName name="_xlnm.Print_Area" localSheetId="0">Перечень!$A$1:$Z$39</definedName>
  </definedNames>
  <calcPr calcId="125725"/>
</workbook>
</file>

<file path=xl/calcChain.xml><?xml version="1.0" encoding="utf-8"?>
<calcChain xmlns="http://schemas.openxmlformats.org/spreadsheetml/2006/main">
  <c r="T33" i="2"/>
  <c r="U33" s="1"/>
  <c r="L33"/>
  <c r="T32"/>
  <c r="U32" s="1"/>
  <c r="L32"/>
  <c r="T31"/>
  <c r="L31"/>
  <c r="T30"/>
  <c r="L30"/>
  <c r="M29"/>
  <c r="K29"/>
  <c r="T29" s="1"/>
  <c r="J29"/>
  <c r="T28"/>
  <c r="Q28"/>
  <c r="T27"/>
  <c r="R27"/>
  <c r="Q27"/>
  <c r="T26"/>
  <c r="Q26"/>
  <c r="T25"/>
  <c r="Q25"/>
  <c r="T24"/>
  <c r="Q24"/>
  <c r="T23"/>
  <c r="Q23"/>
  <c r="T22"/>
  <c r="Q22"/>
  <c r="T21"/>
  <c r="Q21"/>
  <c r="U20"/>
  <c r="M20"/>
  <c r="L20"/>
  <c r="K20"/>
  <c r="T20" s="1"/>
  <c r="J20"/>
  <c r="T19"/>
  <c r="U19" s="1"/>
  <c r="U14" s="1"/>
  <c r="T18"/>
  <c r="Q18"/>
  <c r="T17"/>
  <c r="Q17"/>
  <c r="R17" s="1"/>
  <c r="T16"/>
  <c r="Q16"/>
  <c r="R16" s="1"/>
  <c r="T15"/>
  <c r="M14"/>
  <c r="L14"/>
  <c r="K14"/>
  <c r="T14" s="1"/>
  <c r="J14"/>
  <c r="L29" l="1"/>
  <c r="R26"/>
  <c r="S26" s="1"/>
  <c r="S27"/>
  <c r="R28"/>
  <c r="S28" s="1"/>
  <c r="U29"/>
  <c r="S16"/>
  <c r="S17"/>
  <c r="R18"/>
  <c r="S18" s="1"/>
  <c r="R21"/>
  <c r="S21" s="1"/>
  <c r="R22"/>
  <c r="S22" s="1"/>
  <c r="R23"/>
  <c r="S23" s="1"/>
  <c r="R24"/>
  <c r="S24" s="1"/>
  <c r="R25"/>
  <c r="S25" s="1"/>
</calcChain>
</file>

<file path=xl/sharedStrings.xml><?xml version="1.0" encoding="utf-8"?>
<sst xmlns="http://schemas.openxmlformats.org/spreadsheetml/2006/main" count="196" uniqueCount="91">
  <si>
    <t>X</t>
  </si>
  <si>
    <t>Каменные, кирпичные</t>
  </si>
  <si>
    <t>РО</t>
  </si>
  <si>
    <t>09.2017</t>
  </si>
  <si>
    <t>Панельные</t>
  </si>
  <si>
    <t>Деревянные</t>
  </si>
  <si>
    <t>№ п/п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</si>
  <si>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</si>
  <si>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</si>
  <si>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</si>
  <si>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</si>
  <si>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</si>
  <si>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</si>
  <si>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</si>
  <si>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</si>
  <si>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Способ формирования фонда капитального ремонта (РО - счет регионального оператора, СС - специальный счет)</t>
  </si>
  <si>
    <t>Стоимость капитального ремонта</t>
  </si>
  <si>
    <t>Удельная стоимость капитального ремонта 1 кв. м. общей площади помещений МКД</t>
  </si>
  <si>
    <t>Предельная стоимость капитального ремонта 1 кв. м. общей площади помещений МКД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</si>
  <si>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</si>
  <si>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</si>
  <si>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</si>
  <si>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</si>
  <si>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</si>
  <si>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за счет средств бюджета субъекта Российской Федерации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</si>
  <si>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</si>
  <si>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</si>
  <si>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</si>
  <si>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</si>
  <si>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</t>
  </si>
  <si>
    <t>руб./кв.м</t>
  </si>
  <si>
    <t>2</t>
  </si>
  <si>
    <t>1</t>
  </si>
  <si>
    <t>07.2018</t>
  </si>
  <si>
    <t>1953</t>
  </si>
  <si>
    <t>09.2018</t>
  </si>
  <si>
    <t>05.2018</t>
  </si>
  <si>
    <t>10.2018</t>
  </si>
  <si>
    <t>06.2019</t>
  </si>
  <si>
    <t>1961</t>
  </si>
  <si>
    <t>п Ставрово ул Комсомольская  д. 6</t>
  </si>
  <si>
    <t>п Ставрово ул Октябрьская  д.136</t>
  </si>
  <si>
    <t>п Ставрово ул Юбилейная д.3</t>
  </si>
  <si>
    <t>п Ставрово ул Жуковского д.9</t>
  </si>
  <si>
    <t>п Ставрово ул Октябрьская д.142</t>
  </si>
  <si>
    <t>п Ставрово ул Механизаторов д.6</t>
  </si>
  <si>
    <t>п Ставрово ул Октябрьская д.109</t>
  </si>
  <si>
    <t>п Ставрово ул Октябрьская д.111</t>
  </si>
  <si>
    <t>п Ставрово ул Советская д.34</t>
  </si>
  <si>
    <t>п Ставрово ул Ленина д.12</t>
  </si>
  <si>
    <t>Итого по поселок Ставрово на 2018 год</t>
  </si>
  <si>
    <t>1983</t>
  </si>
  <si>
    <t>Итого по поселок Ставрово</t>
  </si>
  <si>
    <t>12.2017</t>
  </si>
  <si>
    <t>п Ставрово ул Советская д.45</t>
  </si>
  <si>
    <t>02.2018</t>
  </si>
  <si>
    <t>п Ставрово ул Советская д.88</t>
  </si>
  <si>
    <t>п Ставрово ул Советская д.92</t>
  </si>
  <si>
    <t>п Ставрово ул Советская д.94</t>
  </si>
  <si>
    <t>03.2018</t>
  </si>
  <si>
    <t>п Ставрово ул Совхозная д.11</t>
  </si>
  <si>
    <t>п Ставрово ул Советская д.84</t>
  </si>
  <si>
    <t>Итого по поселок Ставрово на 2019 год</t>
  </si>
  <si>
    <t>03.2019</t>
  </si>
  <si>
    <t>08.2019</t>
  </si>
  <si>
    <t>Управляющая организация, товарищество собственников жилья или жилищный кооператив</t>
  </si>
  <si>
    <t>Собинский р-н, Ставрово п, Комсомольская ул, 6</t>
  </si>
  <si>
    <t>МУМП ЖКХ п.Ставрово</t>
  </si>
  <si>
    <t>Собинский р-н, Ставрово п, Октябрьская ул, 136</t>
  </si>
  <si>
    <t>Собинский р-н, Ставрово п, Юбилейная ул, 3</t>
  </si>
  <si>
    <t>Собинский р-н, Ставрово п, Жуковского ул, 9</t>
  </si>
  <si>
    <t>Собинский р-н, Ставрово п, Октябрьская ул, 142</t>
  </si>
  <si>
    <t>ТСЖ "Октябрьское-1"</t>
  </si>
  <si>
    <t>Собинский р-н, Ставрово п, Советская ул, 45</t>
  </si>
  <si>
    <t>Собинский р-н, Ставрово п, Советская ул, 88</t>
  </si>
  <si>
    <t>Собинский р-н, Ставрово п, Советская ул, 92</t>
  </si>
  <si>
    <t>Собинский р-н, Ставрово п, Советская ул, 94</t>
  </si>
  <si>
    <t>Собинский р-н, Ставрово п, Совхозная ул, 11</t>
  </si>
  <si>
    <t>Собинский р-н, Ставрово п, Октябрьская ул, 111</t>
  </si>
  <si>
    <t>н/у</t>
  </si>
  <si>
    <t>Собинский р-н, Ставрово п, Советская ул, 84</t>
  </si>
  <si>
    <t>Собинский р-н, Ставрово п, Октябрьская ул, 109</t>
  </si>
  <si>
    <t>Собинский р-н, Ставрово п, Механизаторов ул, 6</t>
  </si>
  <si>
    <t>Собинский р-н, Ставрово п, Советская ул, 34</t>
  </si>
  <si>
    <t>Собинский р-н, Ставрово п, Ленина ул, 12</t>
  </si>
  <si>
    <t>Приложение №2</t>
  </si>
  <si>
    <t>к постановлению</t>
  </si>
  <si>
    <t>Утверждено</t>
  </si>
  <si>
    <t>Сведения о многоквартирных домах, включенных в сводный краткосрочный план реализации региональной программы капитального ремонта общего имущества в многоквартирных домах на территории __МО п.Ставрво Собинского района  на 2017 - 2019 годы</t>
  </si>
  <si>
    <t>администрации поселка Ставрово от 19.12.2017 №253</t>
  </si>
  <si>
    <t>постановлением администрации поселка Ставрово от 19.12.2017 № 253</t>
  </si>
</sst>
</file>

<file path=xl/styles.xml><?xml version="1.0" encoding="utf-8"?>
<styleSheet xmlns="http://schemas.openxmlformats.org/spreadsheetml/2006/main">
  <numFmts count="2">
    <numFmt numFmtId="164" formatCode="###\ ###\ ###\ ##0"/>
    <numFmt numFmtId="165" formatCode="###\ ###\ ###\ ##0.00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1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8" fillId="0" borderId="0"/>
  </cellStyleXfs>
  <cellXfs count="67">
    <xf numFmtId="0" fontId="0" fillId="0" borderId="0" xfId="0"/>
    <xf numFmtId="0" fontId="0" fillId="2" borderId="0" xfId="0" applyFill="1"/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left" vertical="center"/>
    </xf>
    <xf numFmtId="165" fontId="9" fillId="2" borderId="1" xfId="0" applyNumberFormat="1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horizontal="left" vertical="center"/>
    </xf>
    <xf numFmtId="165" fontId="6" fillId="2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" fontId="9" fillId="2" borderId="1" xfId="4" applyNumberFormat="1" applyFont="1" applyFill="1" applyBorder="1" applyAlignment="1">
      <alignment horizontal="center" vertical="center"/>
    </xf>
    <xf numFmtId="3" fontId="9" fillId="2" borderId="1" xfId="4" applyNumberFormat="1" applyFont="1" applyFill="1" applyBorder="1" applyAlignment="1">
      <alignment horizontal="center" vertical="center"/>
    </xf>
    <xf numFmtId="4" fontId="9" fillId="2" borderId="1" xfId="8" applyNumberFormat="1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wrapText="1"/>
    </xf>
    <xf numFmtId="4" fontId="9" fillId="2" borderId="1" xfId="4" applyNumberFormat="1" applyFont="1" applyFill="1" applyBorder="1" applyAlignment="1">
      <alignment horizontal="right" vertical="center"/>
    </xf>
    <xf numFmtId="4" fontId="9" fillId="2" borderId="1" xfId="4" applyNumberFormat="1" applyFont="1" applyFill="1" applyBorder="1" applyAlignment="1">
      <alignment horizontal="right" vertical="center" wrapText="1"/>
    </xf>
    <xf numFmtId="4" fontId="9" fillId="2" borderId="1" xfId="8" applyNumberFormat="1" applyFont="1" applyFill="1" applyBorder="1" applyAlignment="1">
      <alignment horizontal="right" vertical="center"/>
    </xf>
    <xf numFmtId="0" fontId="7" fillId="2" borderId="1" xfId="9" applyFont="1" applyFill="1" applyBorder="1" applyAlignment="1">
      <alignment horizontal="center" vertical="center"/>
    </xf>
    <xf numFmtId="165" fontId="9" fillId="2" borderId="1" xfId="0" applyNumberFormat="1" applyFont="1" applyFill="1" applyBorder="1" applyAlignment="1">
      <alignment horizontal="left" vertical="center" wrapText="1"/>
    </xf>
    <xf numFmtId="0" fontId="9" fillId="2" borderId="1" xfId="4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right" vertical="center"/>
    </xf>
    <xf numFmtId="4" fontId="6" fillId="2" borderId="1" xfId="0" applyNumberFormat="1" applyFont="1" applyFill="1" applyBorder="1" applyAlignment="1">
      <alignment horizontal="right" vertical="center" wrapText="1"/>
    </xf>
    <xf numFmtId="165" fontId="9" fillId="2" borderId="1" xfId="0" applyNumberFormat="1" applyFont="1" applyFill="1" applyBorder="1" applyAlignment="1">
      <alignment horizontal="right" vertical="center" wrapText="1"/>
    </xf>
    <xf numFmtId="165" fontId="9" fillId="2" borderId="1" xfId="0" applyNumberFormat="1" applyFont="1" applyFill="1" applyBorder="1" applyAlignment="1">
      <alignment horizontal="right" vertical="center"/>
    </xf>
    <xf numFmtId="4" fontId="7" fillId="2" borderId="1" xfId="0" applyNumberFormat="1" applyFont="1" applyFill="1" applyBorder="1" applyAlignment="1">
      <alignment horizontal="right" vertical="center"/>
    </xf>
    <xf numFmtId="3" fontId="6" fillId="2" borderId="1" xfId="0" quotePrefix="1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165" fontId="6" fillId="2" borderId="1" xfId="0" applyNumberFormat="1" applyFont="1" applyFill="1" applyBorder="1" applyAlignment="1">
      <alignment horizontal="left" vertical="center" wrapText="1"/>
    </xf>
    <xf numFmtId="165" fontId="10" fillId="2" borderId="1" xfId="0" applyNumberFormat="1" applyFont="1" applyFill="1" applyBorder="1" applyAlignment="1">
      <alignment vertical="center"/>
    </xf>
    <xf numFmtId="4" fontId="6" fillId="2" borderId="1" xfId="0" applyNumberFormat="1" applyFont="1" applyFill="1" applyBorder="1" applyAlignment="1">
      <alignment horizontal="right" vertical="center"/>
    </xf>
    <xf numFmtId="4" fontId="6" fillId="2" borderId="1" xfId="0" applyNumberFormat="1" applyFont="1" applyFill="1" applyBorder="1" applyAlignment="1">
      <alignment vertical="center"/>
    </xf>
    <xf numFmtId="0" fontId="7" fillId="2" borderId="1" xfId="9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4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" fontId="6" fillId="2" borderId="1" xfId="1" applyNumberFormat="1" applyFont="1" applyFill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4" fontId="7" fillId="2" borderId="1" xfId="0" applyNumberFormat="1" applyFont="1" applyFill="1" applyBorder="1" applyAlignment="1">
      <alignment horizontal="center" vertical="center"/>
    </xf>
    <xf numFmtId="14" fontId="6" fillId="2" borderId="1" xfId="0" quotePrefix="1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textRotation="90"/>
    </xf>
    <xf numFmtId="0" fontId="6" fillId="2" borderId="1" xfId="0" applyNumberFormat="1" applyFont="1" applyFill="1" applyBorder="1" applyAlignment="1">
      <alignment horizontal="center" vertical="center" textRotation="90" wrapText="1"/>
    </xf>
    <xf numFmtId="0" fontId="0" fillId="2" borderId="1" xfId="0" applyFill="1" applyBorder="1"/>
    <xf numFmtId="0" fontId="0" fillId="0" borderId="0" xfId="0" applyFill="1"/>
    <xf numFmtId="0" fontId="12" fillId="0" borderId="0" xfId="0" applyFont="1" applyFill="1"/>
    <xf numFmtId="0" fontId="12" fillId="0" borderId="0" xfId="0" applyFont="1" applyFill="1" applyAlignment="1">
      <alignment horizontal="left"/>
    </xf>
    <xf numFmtId="0" fontId="12" fillId="0" borderId="0" xfId="0" applyFont="1" applyFill="1" applyAlignment="1"/>
    <xf numFmtId="0" fontId="0" fillId="0" borderId="0" xfId="0" applyFill="1" applyAlignment="1">
      <alignment wrapText="1"/>
    </xf>
    <xf numFmtId="1" fontId="0" fillId="0" borderId="0" xfId="0" applyNumberFormat="1" applyFill="1"/>
    <xf numFmtId="1" fontId="0" fillId="0" borderId="0" xfId="0" applyNumberFormat="1" applyFill="1" applyAlignment="1">
      <alignment horizontal="center"/>
    </xf>
    <xf numFmtId="0" fontId="13" fillId="0" borderId="0" xfId="0" applyFont="1" applyFill="1" applyAlignment="1">
      <alignment horizontal="left"/>
    </xf>
    <xf numFmtId="1" fontId="0" fillId="0" borderId="0" xfId="0" applyNumberFormat="1" applyFill="1" applyAlignment="1">
      <alignment horizontal="left"/>
    </xf>
    <xf numFmtId="0" fontId="13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center" vertical="center" wrapText="1"/>
    </xf>
    <xf numFmtId="1" fontId="12" fillId="0" borderId="0" xfId="0" applyNumberFormat="1" applyFont="1" applyFill="1" applyAlignment="1">
      <alignment horizontal="center"/>
    </xf>
    <xf numFmtId="1" fontId="12" fillId="0" borderId="0" xfId="0" applyNumberFormat="1" applyFont="1" applyFill="1" applyAlignment="1"/>
    <xf numFmtId="0" fontId="14" fillId="0" borderId="0" xfId="0" applyFont="1" applyFill="1" applyAlignment="1">
      <alignment horizontal="left" vertical="center" wrapText="1"/>
    </xf>
  </cellXfs>
  <cellStyles count="10">
    <cellStyle name="Excel Built-in Normal 2" xfId="7"/>
    <cellStyle name="Обычный" xfId="0" builtinId="0"/>
    <cellStyle name="Обычный 10" xfId="3"/>
    <cellStyle name="Обычный 14" xfId="6"/>
    <cellStyle name="Обычный 19" xfId="5"/>
    <cellStyle name="Обычный 2" xfId="2"/>
    <cellStyle name="Обычный 3" xfId="1"/>
    <cellStyle name="Обычный 5" xfId="8"/>
    <cellStyle name="Обычный 7" xfId="4"/>
    <cellStyle name="Обычный_Лист1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3"/>
  <sheetViews>
    <sheetView tabSelected="1" view="pageBreakPreview" topLeftCell="E1" zoomScale="60" zoomScaleNormal="90" workbookViewId="0">
      <selection activeCell="A13" sqref="A13:XFD34"/>
    </sheetView>
  </sheetViews>
  <sheetFormatPr defaultRowHeight="14.4"/>
  <cols>
    <col min="1" max="1" width="6.109375" style="1" customWidth="1"/>
    <col min="2" max="2" width="56.44140625" style="1" customWidth="1"/>
    <col min="3" max="4" width="0" style="1" hidden="1" customWidth="1"/>
    <col min="5" max="5" width="9.33203125" style="1" customWidth="1"/>
    <col min="6" max="6" width="9.5546875" style="1" customWidth="1"/>
    <col min="7" max="7" width="25.6640625" style="1" customWidth="1"/>
    <col min="8" max="8" width="7.6640625" style="1" customWidth="1"/>
    <col min="9" max="9" width="8.44140625" style="1" customWidth="1"/>
    <col min="10" max="10" width="13.44140625" style="1" customWidth="1"/>
    <col min="11" max="11" width="13.5546875" style="1" customWidth="1"/>
    <col min="12" max="12" width="13" style="1" customWidth="1"/>
    <col min="13" max="13" width="12" style="1" customWidth="1"/>
    <col min="14" max="14" width="13.33203125" style="1" customWidth="1"/>
    <col min="15" max="15" width="0" style="1" hidden="1" customWidth="1"/>
    <col min="16" max="16" width="18.44140625" style="1" customWidth="1"/>
    <col min="17" max="17" width="16.88671875" style="1" customWidth="1"/>
    <col min="18" max="18" width="15.6640625" style="1" customWidth="1"/>
    <col min="19" max="19" width="19.109375" style="1" customWidth="1"/>
    <col min="20" max="20" width="10.33203125" style="1" customWidth="1"/>
    <col min="21" max="21" width="10.6640625" style="1" customWidth="1"/>
    <col min="22" max="22" width="11" style="1" customWidth="1"/>
    <col min="23" max="16384" width="8.88671875" style="1"/>
  </cols>
  <sheetData>
    <row r="1" spans="1:22" s="53" customFormat="1"/>
    <row r="2" spans="1:22" s="53" customFormat="1" ht="18">
      <c r="O2" s="54"/>
      <c r="P2" s="55" t="s">
        <v>85</v>
      </c>
      <c r="Q2" s="55"/>
      <c r="R2" s="55"/>
      <c r="S2" s="55"/>
      <c r="T2" s="55"/>
      <c r="U2" s="56"/>
    </row>
    <row r="3" spans="1:22" s="53" customFormat="1" ht="18">
      <c r="G3" s="57"/>
      <c r="M3" s="58"/>
      <c r="N3" s="59"/>
      <c r="O3" s="54"/>
      <c r="P3" s="60" t="s">
        <v>86</v>
      </c>
      <c r="Q3" s="60"/>
      <c r="R3" s="60"/>
      <c r="S3" s="60"/>
      <c r="T3" s="60"/>
      <c r="U3" s="60"/>
    </row>
    <row r="4" spans="1:22" s="53" customFormat="1" ht="18" customHeight="1">
      <c r="G4" s="57"/>
      <c r="M4" s="58"/>
      <c r="N4" s="61"/>
      <c r="O4" s="62" t="s">
        <v>89</v>
      </c>
      <c r="P4" s="62"/>
      <c r="Q4" s="62"/>
      <c r="R4" s="62"/>
      <c r="S4" s="62"/>
      <c r="T4" s="62"/>
      <c r="U4" s="62"/>
    </row>
    <row r="5" spans="1:22" s="53" customFormat="1" ht="18" customHeight="1">
      <c r="G5" s="57"/>
      <c r="M5" s="58"/>
      <c r="N5" s="59"/>
      <c r="O5" s="63" t="s">
        <v>87</v>
      </c>
      <c r="P5" s="63"/>
      <c r="Q5" s="63"/>
      <c r="R5" s="63"/>
      <c r="S5" s="63"/>
      <c r="T5" s="63"/>
      <c r="U5" s="63"/>
    </row>
    <row r="6" spans="1:22" s="53" customFormat="1" ht="18">
      <c r="G6" s="57"/>
      <c r="M6" s="64" t="s">
        <v>90</v>
      </c>
      <c r="N6" s="64"/>
      <c r="O6" s="64"/>
      <c r="P6" s="64"/>
      <c r="Q6" s="64"/>
      <c r="R6" s="64"/>
      <c r="S6" s="64"/>
      <c r="T6" s="64"/>
      <c r="U6" s="65"/>
    </row>
    <row r="7" spans="1:22" s="53" customFormat="1" ht="88.2" customHeight="1">
      <c r="C7" s="66" t="s">
        <v>88</v>
      </c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</row>
    <row r="8" spans="1:22" s="52" customFormat="1"/>
    <row r="9" spans="1:22" ht="15.6">
      <c r="A9" s="45" t="s">
        <v>6</v>
      </c>
      <c r="B9" s="45" t="s">
        <v>7</v>
      </c>
      <c r="C9" s="47"/>
      <c r="D9" s="44"/>
      <c r="E9" s="49" t="s">
        <v>8</v>
      </c>
      <c r="F9" s="49"/>
      <c r="G9" s="50" t="s">
        <v>9</v>
      </c>
      <c r="H9" s="46" t="s">
        <v>10</v>
      </c>
      <c r="I9" s="46" t="s">
        <v>11</v>
      </c>
      <c r="J9" s="46" t="s">
        <v>12</v>
      </c>
      <c r="K9" s="49" t="s">
        <v>13</v>
      </c>
      <c r="L9" s="49"/>
      <c r="M9" s="51" t="s">
        <v>14</v>
      </c>
      <c r="N9" s="46" t="s">
        <v>15</v>
      </c>
      <c r="O9" s="46" t="s">
        <v>65</v>
      </c>
      <c r="P9" s="49" t="s">
        <v>16</v>
      </c>
      <c r="Q9" s="49"/>
      <c r="R9" s="49"/>
      <c r="S9" s="49"/>
      <c r="T9" s="46" t="s">
        <v>17</v>
      </c>
      <c r="U9" s="46" t="s">
        <v>18</v>
      </c>
      <c r="V9" s="46" t="s">
        <v>19</v>
      </c>
    </row>
    <row r="10" spans="1:22" ht="15.6">
      <c r="A10" s="45"/>
      <c r="B10" s="45"/>
      <c r="C10" s="48"/>
      <c r="D10" s="2"/>
      <c r="E10" s="46" t="s">
        <v>20</v>
      </c>
      <c r="F10" s="46" t="s">
        <v>21</v>
      </c>
      <c r="G10" s="50"/>
      <c r="H10" s="46"/>
      <c r="I10" s="46"/>
      <c r="J10" s="46"/>
      <c r="K10" s="46" t="s">
        <v>22</v>
      </c>
      <c r="L10" s="46" t="s">
        <v>23</v>
      </c>
      <c r="M10" s="51"/>
      <c r="N10" s="46"/>
      <c r="O10" s="46"/>
      <c r="P10" s="46" t="s">
        <v>22</v>
      </c>
      <c r="Q10" s="46" t="s">
        <v>24</v>
      </c>
      <c r="R10" s="46" t="s">
        <v>25</v>
      </c>
      <c r="S10" s="46" t="s">
        <v>26</v>
      </c>
      <c r="T10" s="46"/>
      <c r="U10" s="46"/>
      <c r="V10" s="46"/>
    </row>
    <row r="11" spans="1:22" ht="99.75" customHeight="1">
      <c r="A11" s="45"/>
      <c r="B11" s="45"/>
      <c r="C11" s="48"/>
      <c r="D11" s="2"/>
      <c r="E11" s="46"/>
      <c r="F11" s="46"/>
      <c r="G11" s="50"/>
      <c r="H11" s="46"/>
      <c r="I11" s="46"/>
      <c r="J11" s="46"/>
      <c r="K11" s="46"/>
      <c r="L11" s="46"/>
      <c r="M11" s="51"/>
      <c r="N11" s="46"/>
      <c r="O11" s="46"/>
      <c r="P11" s="46"/>
      <c r="Q11" s="46"/>
      <c r="R11" s="46"/>
      <c r="S11" s="46"/>
      <c r="T11" s="46"/>
      <c r="U11" s="46"/>
      <c r="V11" s="46"/>
    </row>
    <row r="12" spans="1:22" ht="15.6">
      <c r="A12" s="45"/>
      <c r="B12" s="45"/>
      <c r="C12" s="49"/>
      <c r="D12" s="3"/>
      <c r="E12" s="46"/>
      <c r="F12" s="46"/>
      <c r="G12" s="50"/>
      <c r="H12" s="46"/>
      <c r="I12" s="46"/>
      <c r="J12" s="4" t="s">
        <v>27</v>
      </c>
      <c r="K12" s="4" t="s">
        <v>27</v>
      </c>
      <c r="L12" s="4" t="s">
        <v>27</v>
      </c>
      <c r="M12" s="5" t="s">
        <v>28</v>
      </c>
      <c r="N12" s="46"/>
      <c r="O12" s="46"/>
      <c r="P12" s="4" t="s">
        <v>29</v>
      </c>
      <c r="Q12" s="6" t="s">
        <v>29</v>
      </c>
      <c r="R12" s="6" t="s">
        <v>29</v>
      </c>
      <c r="S12" s="6" t="s">
        <v>29</v>
      </c>
      <c r="T12" s="4" t="s">
        <v>30</v>
      </c>
      <c r="U12" s="4" t="s">
        <v>30</v>
      </c>
      <c r="V12" s="46"/>
    </row>
    <row r="13" spans="1:22" ht="15.6">
      <c r="A13" s="4">
        <v>1</v>
      </c>
      <c r="B13" s="4">
        <v>2</v>
      </c>
      <c r="C13" s="4"/>
      <c r="D13" s="4"/>
      <c r="E13" s="4">
        <v>3</v>
      </c>
      <c r="F13" s="4">
        <v>4</v>
      </c>
      <c r="G13" s="4">
        <v>5</v>
      </c>
      <c r="H13" s="4">
        <v>6</v>
      </c>
      <c r="I13" s="4">
        <v>7</v>
      </c>
      <c r="J13" s="4">
        <v>8</v>
      </c>
      <c r="K13" s="4">
        <v>9</v>
      </c>
      <c r="L13" s="4">
        <v>10</v>
      </c>
      <c r="M13" s="4">
        <v>11</v>
      </c>
      <c r="N13" s="4">
        <v>12</v>
      </c>
      <c r="O13" s="4">
        <v>13</v>
      </c>
      <c r="P13" s="4">
        <v>13</v>
      </c>
      <c r="Q13" s="4">
        <v>14</v>
      </c>
      <c r="R13" s="4">
        <v>15</v>
      </c>
      <c r="S13" s="4">
        <v>16</v>
      </c>
      <c r="T13" s="4">
        <v>17</v>
      </c>
      <c r="U13" s="4">
        <v>18</v>
      </c>
      <c r="V13" s="4">
        <v>19</v>
      </c>
    </row>
    <row r="14" spans="1:22" ht="15.6">
      <c r="A14" s="7" t="s">
        <v>52</v>
      </c>
      <c r="B14" s="8"/>
      <c r="C14" s="8"/>
      <c r="D14" s="9"/>
      <c r="E14" s="10" t="s">
        <v>0</v>
      </c>
      <c r="F14" s="10" t="s">
        <v>0</v>
      </c>
      <c r="G14" s="11" t="s">
        <v>0</v>
      </c>
      <c r="H14" s="12" t="s">
        <v>0</v>
      </c>
      <c r="I14" s="12" t="s">
        <v>0</v>
      </c>
      <c r="J14" s="13">
        <f>SUM(J15:J19)</f>
        <v>5776.1</v>
      </c>
      <c r="K14" s="13">
        <f>SUM(K15:K19)</f>
        <v>5131.7</v>
      </c>
      <c r="L14" s="13">
        <f>SUM(L15:L19)</f>
        <v>4858.6000000000004</v>
      </c>
      <c r="M14" s="14">
        <f>SUM(M15:M19)</f>
        <v>251</v>
      </c>
      <c r="N14" s="15" t="s">
        <v>0</v>
      </c>
      <c r="O14" s="16" t="s">
        <v>0</v>
      </c>
      <c r="P14" s="17">
        <v>7226256.1399999997</v>
      </c>
      <c r="Q14" s="18">
        <v>288150.65999999997</v>
      </c>
      <c r="R14" s="18">
        <v>288150.65999999997</v>
      </c>
      <c r="S14" s="18">
        <v>6649954.8200000003</v>
      </c>
      <c r="T14" s="17">
        <f t="shared" ref="T14:T33" si="0">P14/K14</f>
        <v>1408.1602860650466</v>
      </c>
      <c r="U14" s="19">
        <f>MAX(U15:U19)</f>
        <v>5748.1157501259449</v>
      </c>
      <c r="V14" s="15" t="s">
        <v>0</v>
      </c>
    </row>
    <row r="15" spans="1:22" ht="15.6">
      <c r="A15" s="20">
        <v>1</v>
      </c>
      <c r="B15" s="21" t="s">
        <v>40</v>
      </c>
      <c r="C15" s="7" t="s">
        <v>52</v>
      </c>
      <c r="D15" s="9" t="s">
        <v>66</v>
      </c>
      <c r="E15" s="22">
        <v>1963</v>
      </c>
      <c r="F15" s="22"/>
      <c r="G15" s="4" t="s">
        <v>1</v>
      </c>
      <c r="H15" s="12">
        <v>2</v>
      </c>
      <c r="I15" s="12">
        <v>2</v>
      </c>
      <c r="J15" s="13">
        <v>681</v>
      </c>
      <c r="K15" s="13">
        <v>626.70000000000005</v>
      </c>
      <c r="L15" s="13">
        <v>626.70000000000005</v>
      </c>
      <c r="M15" s="14">
        <v>33</v>
      </c>
      <c r="N15" s="23" t="s">
        <v>2</v>
      </c>
      <c r="O15" s="23" t="s">
        <v>67</v>
      </c>
      <c r="P15" s="24">
        <v>1959079.46</v>
      </c>
      <c r="Q15" s="25">
        <v>78119.3</v>
      </c>
      <c r="R15" s="26">
        <v>78119.3</v>
      </c>
      <c r="S15" s="26">
        <v>1802840.8599999999</v>
      </c>
      <c r="T15" s="27">
        <f t="shared" si="0"/>
        <v>3126.0243497686292</v>
      </c>
      <c r="U15" s="28">
        <v>3920.02</v>
      </c>
      <c r="V15" s="29" t="s">
        <v>3</v>
      </c>
    </row>
    <row r="16" spans="1:22" ht="15.6">
      <c r="A16" s="20">
        <v>2</v>
      </c>
      <c r="B16" s="30" t="s">
        <v>41</v>
      </c>
      <c r="C16" s="7" t="s">
        <v>52</v>
      </c>
      <c r="D16" s="9" t="s">
        <v>68</v>
      </c>
      <c r="E16" s="22">
        <v>1958</v>
      </c>
      <c r="F16" s="22"/>
      <c r="G16" s="4" t="s">
        <v>1</v>
      </c>
      <c r="H16" s="12">
        <v>2</v>
      </c>
      <c r="I16" s="12">
        <v>3</v>
      </c>
      <c r="J16" s="13">
        <v>922</v>
      </c>
      <c r="K16" s="13">
        <v>819</v>
      </c>
      <c r="L16" s="13">
        <v>702.5</v>
      </c>
      <c r="M16" s="14">
        <v>47</v>
      </c>
      <c r="N16" s="23" t="s">
        <v>2</v>
      </c>
      <c r="O16" s="23" t="s">
        <v>67</v>
      </c>
      <c r="P16" s="24">
        <v>2476004.08</v>
      </c>
      <c r="Q16" s="25">
        <f>ROUND(P16/($P$14-$P$15-$P$19)*($Q$14-$Q$15-$Q$19),2)</f>
        <v>98731.92</v>
      </c>
      <c r="R16" s="26">
        <f>Q16</f>
        <v>98731.92</v>
      </c>
      <c r="S16" s="26">
        <f>P16-Q16-R16</f>
        <v>2278540.2400000002</v>
      </c>
      <c r="T16" s="27">
        <f t="shared" si="0"/>
        <v>3023.2040048840049</v>
      </c>
      <c r="U16" s="28">
        <v>3863.1021538461537</v>
      </c>
      <c r="V16" s="29" t="s">
        <v>53</v>
      </c>
    </row>
    <row r="17" spans="1:22" ht="15.6">
      <c r="A17" s="20">
        <v>3</v>
      </c>
      <c r="B17" s="21" t="s">
        <v>42</v>
      </c>
      <c r="C17" s="7" t="s">
        <v>52</v>
      </c>
      <c r="D17" s="9" t="s">
        <v>69</v>
      </c>
      <c r="E17" s="22">
        <v>1959</v>
      </c>
      <c r="F17" s="22"/>
      <c r="G17" s="4" t="s">
        <v>1</v>
      </c>
      <c r="H17" s="12">
        <v>2</v>
      </c>
      <c r="I17" s="12">
        <v>2</v>
      </c>
      <c r="J17" s="13">
        <v>576</v>
      </c>
      <c r="K17" s="13">
        <v>397</v>
      </c>
      <c r="L17" s="13">
        <v>397</v>
      </c>
      <c r="M17" s="14">
        <v>18</v>
      </c>
      <c r="N17" s="23" t="s">
        <v>2</v>
      </c>
      <c r="O17" s="23" t="s">
        <v>67</v>
      </c>
      <c r="P17" s="24">
        <v>1836452.4500000002</v>
      </c>
      <c r="Q17" s="25">
        <f t="shared" ref="Q17:Q18" si="1">ROUND(P17/($P$14-$P$15-$P$19)*($Q$14-$Q$15-$Q$19),2)</f>
        <v>73229.48</v>
      </c>
      <c r="R17" s="26">
        <f t="shared" ref="R17:R18" si="2">Q17</f>
        <v>73229.48</v>
      </c>
      <c r="S17" s="26">
        <f t="shared" ref="S17:S18" si="3">P17-Q17-R17</f>
        <v>1689993.4900000002</v>
      </c>
      <c r="T17" s="27">
        <f t="shared" si="0"/>
        <v>4625.8248110831237</v>
      </c>
      <c r="U17" s="28">
        <v>5748.1157501259449</v>
      </c>
      <c r="V17" s="29" t="s">
        <v>53</v>
      </c>
    </row>
    <row r="18" spans="1:22" ht="15.6">
      <c r="A18" s="20">
        <v>4</v>
      </c>
      <c r="B18" s="21" t="s">
        <v>43</v>
      </c>
      <c r="C18" s="7" t="s">
        <v>52</v>
      </c>
      <c r="D18" s="9" t="s">
        <v>70</v>
      </c>
      <c r="E18" s="22">
        <v>1920</v>
      </c>
      <c r="F18" s="22">
        <v>1978</v>
      </c>
      <c r="G18" s="4" t="s">
        <v>1</v>
      </c>
      <c r="H18" s="12">
        <v>2</v>
      </c>
      <c r="I18" s="12">
        <v>1</v>
      </c>
      <c r="J18" s="13">
        <v>209.4</v>
      </c>
      <c r="K18" s="13">
        <v>174.5</v>
      </c>
      <c r="L18" s="13">
        <v>174.5</v>
      </c>
      <c r="M18" s="14">
        <v>11</v>
      </c>
      <c r="N18" s="23" t="s">
        <v>2</v>
      </c>
      <c r="O18" s="23" t="s">
        <v>67</v>
      </c>
      <c r="P18" s="24">
        <v>844450.59000000008</v>
      </c>
      <c r="Q18" s="25">
        <f t="shared" si="1"/>
        <v>33672.9</v>
      </c>
      <c r="R18" s="26">
        <f t="shared" si="2"/>
        <v>33672.9</v>
      </c>
      <c r="S18" s="26">
        <f t="shared" si="3"/>
        <v>777104.79</v>
      </c>
      <c r="T18" s="27">
        <f t="shared" si="0"/>
        <v>4839.2583954154734</v>
      </c>
      <c r="U18" s="28">
        <v>5019.3833810888254</v>
      </c>
      <c r="V18" s="29" t="s">
        <v>53</v>
      </c>
    </row>
    <row r="19" spans="1:22" ht="15.6">
      <c r="A19" s="20">
        <v>5</v>
      </c>
      <c r="B19" s="31" t="s">
        <v>44</v>
      </c>
      <c r="C19" s="7" t="s">
        <v>52</v>
      </c>
      <c r="D19" s="32" t="s">
        <v>71</v>
      </c>
      <c r="E19" s="4">
        <v>1986</v>
      </c>
      <c r="F19" s="4"/>
      <c r="G19" s="4" t="s">
        <v>4</v>
      </c>
      <c r="H19" s="12">
        <v>5</v>
      </c>
      <c r="I19" s="12">
        <v>4</v>
      </c>
      <c r="J19" s="13">
        <v>3387.7</v>
      </c>
      <c r="K19" s="13">
        <v>3114.5</v>
      </c>
      <c r="L19" s="13">
        <v>2957.9</v>
      </c>
      <c r="M19" s="14">
        <v>142</v>
      </c>
      <c r="N19" s="4" t="s">
        <v>2</v>
      </c>
      <c r="O19" s="23" t="s">
        <v>72</v>
      </c>
      <c r="P19" s="33">
        <v>110269.56</v>
      </c>
      <c r="Q19" s="25">
        <v>4397.0600000000004</v>
      </c>
      <c r="R19" s="26">
        <v>4397.0600000000004</v>
      </c>
      <c r="S19" s="26">
        <v>101475.44</v>
      </c>
      <c r="T19" s="34">
        <f t="shared" si="0"/>
        <v>35.405220741692084</v>
      </c>
      <c r="U19" s="28">
        <f>T19</f>
        <v>35.405220741692084</v>
      </c>
      <c r="V19" s="29" t="s">
        <v>53</v>
      </c>
    </row>
    <row r="20" spans="1:22" ht="15.6">
      <c r="A20" s="35" t="s">
        <v>50</v>
      </c>
      <c r="B20" s="36"/>
      <c r="C20" s="36"/>
      <c r="D20" s="9"/>
      <c r="E20" s="4" t="s">
        <v>0</v>
      </c>
      <c r="F20" s="4" t="s">
        <v>0</v>
      </c>
      <c r="G20" s="37" t="s">
        <v>0</v>
      </c>
      <c r="H20" s="12" t="s">
        <v>0</v>
      </c>
      <c r="I20" s="12" t="s">
        <v>0</v>
      </c>
      <c r="J20" s="38">
        <f>J21+J22+J23+J24+J25+J26+J27+J28</f>
        <v>7165.5999999999995</v>
      </c>
      <c r="K20" s="38">
        <f t="shared" ref="K20:M20" si="4">K21+K22+K23+K24+K25+K26+K27+K28</f>
        <v>6633.6</v>
      </c>
      <c r="L20" s="38">
        <f t="shared" si="4"/>
        <v>6365.7000000000007</v>
      </c>
      <c r="M20" s="14">
        <f t="shared" si="4"/>
        <v>328</v>
      </c>
      <c r="N20" s="23" t="s">
        <v>0</v>
      </c>
      <c r="O20" s="16" t="s">
        <v>0</v>
      </c>
      <c r="P20" s="39">
        <v>13089705.92</v>
      </c>
      <c r="Q20" s="25">
        <v>392130.07</v>
      </c>
      <c r="R20" s="26">
        <v>392130.07</v>
      </c>
      <c r="S20" s="26">
        <v>12305445.779999999</v>
      </c>
      <c r="T20" s="27">
        <f t="shared" si="0"/>
        <v>1973.2431741437529</v>
      </c>
      <c r="U20" s="28">
        <f>MAX(U22:U28)</f>
        <v>4213.5201466905191</v>
      </c>
      <c r="V20" s="29" t="s">
        <v>0</v>
      </c>
    </row>
    <row r="21" spans="1:22" ht="15.6">
      <c r="A21" s="20">
        <v>1</v>
      </c>
      <c r="B21" s="31" t="s">
        <v>44</v>
      </c>
      <c r="C21" s="7" t="s">
        <v>52</v>
      </c>
      <c r="D21" s="32" t="s">
        <v>71</v>
      </c>
      <c r="E21" s="4">
        <v>1986</v>
      </c>
      <c r="F21" s="4"/>
      <c r="G21" s="4" t="s">
        <v>4</v>
      </c>
      <c r="H21" s="12">
        <v>5</v>
      </c>
      <c r="I21" s="12">
        <v>4</v>
      </c>
      <c r="J21" s="13">
        <v>3387.7</v>
      </c>
      <c r="K21" s="13">
        <v>3114.5</v>
      </c>
      <c r="L21" s="13">
        <v>2957.9</v>
      </c>
      <c r="M21" s="14">
        <v>142</v>
      </c>
      <c r="N21" s="4" t="s">
        <v>2</v>
      </c>
      <c r="O21" s="23" t="s">
        <v>72</v>
      </c>
      <c r="P21" s="33">
        <v>1313268.28</v>
      </c>
      <c r="Q21" s="25">
        <f>ROUND(P21/$P$20*$Q$20,2)+0.02</f>
        <v>39341.769999999997</v>
      </c>
      <c r="R21" s="26">
        <f>Q21</f>
        <v>39341.769999999997</v>
      </c>
      <c r="S21" s="26">
        <f>P21-Q21-R21</f>
        <v>1234584.74</v>
      </c>
      <c r="T21" s="34">
        <f t="shared" si="0"/>
        <v>421.66263605715204</v>
      </c>
      <c r="U21" s="28">
        <v>2474.54</v>
      </c>
      <c r="V21" s="29" t="s">
        <v>53</v>
      </c>
    </row>
    <row r="22" spans="1:22" ht="15.6">
      <c r="A22" s="20">
        <v>2</v>
      </c>
      <c r="B22" s="36" t="s">
        <v>54</v>
      </c>
      <c r="C22" s="35" t="s">
        <v>52</v>
      </c>
      <c r="D22" s="9" t="s">
        <v>73</v>
      </c>
      <c r="E22" s="4">
        <v>1965</v>
      </c>
      <c r="F22" s="4"/>
      <c r="G22" s="37" t="s">
        <v>1</v>
      </c>
      <c r="H22" s="12">
        <v>2</v>
      </c>
      <c r="I22" s="12">
        <v>2</v>
      </c>
      <c r="J22" s="38">
        <v>612</v>
      </c>
      <c r="K22" s="38">
        <v>580.6</v>
      </c>
      <c r="L22" s="38">
        <v>469.3</v>
      </c>
      <c r="M22" s="40">
        <v>34</v>
      </c>
      <c r="N22" s="23" t="s">
        <v>2</v>
      </c>
      <c r="O22" s="23" t="s">
        <v>67</v>
      </c>
      <c r="P22" s="39">
        <v>1693804.3</v>
      </c>
      <c r="Q22" s="25">
        <f t="shared" ref="Q22:Q28" si="5">ROUND(P22/$P$20*$Q$20,2)</f>
        <v>50741.52</v>
      </c>
      <c r="R22" s="26">
        <f t="shared" ref="R22:R28" si="6">Q22</f>
        <v>50741.52</v>
      </c>
      <c r="S22" s="26">
        <f t="shared" ref="S22:S28" si="7">P22-Q22-R22</f>
        <v>1592321.26</v>
      </c>
      <c r="T22" s="27">
        <f t="shared" si="0"/>
        <v>2917.3343093351705</v>
      </c>
      <c r="U22" s="28">
        <v>3339.8032242507752</v>
      </c>
      <c r="V22" s="29" t="s">
        <v>55</v>
      </c>
    </row>
    <row r="23" spans="1:22" ht="15.6">
      <c r="A23" s="20">
        <v>3</v>
      </c>
      <c r="B23" s="36" t="s">
        <v>56</v>
      </c>
      <c r="C23" s="35" t="s">
        <v>52</v>
      </c>
      <c r="D23" s="9" t="s">
        <v>74</v>
      </c>
      <c r="E23" s="4">
        <v>1964</v>
      </c>
      <c r="F23" s="4"/>
      <c r="G23" s="37" t="s">
        <v>1</v>
      </c>
      <c r="H23" s="12">
        <v>2</v>
      </c>
      <c r="I23" s="12">
        <v>1</v>
      </c>
      <c r="J23" s="38">
        <v>337.2</v>
      </c>
      <c r="K23" s="38">
        <v>313.2</v>
      </c>
      <c r="L23" s="38">
        <v>313.2</v>
      </c>
      <c r="M23" s="40">
        <v>21</v>
      </c>
      <c r="N23" s="23" t="s">
        <v>2</v>
      </c>
      <c r="O23" s="23" t="s">
        <v>67</v>
      </c>
      <c r="P23" s="39">
        <v>1150781.8</v>
      </c>
      <c r="Q23" s="25">
        <f t="shared" si="5"/>
        <v>34474.120000000003</v>
      </c>
      <c r="R23" s="26">
        <f t="shared" si="6"/>
        <v>34474.120000000003</v>
      </c>
      <c r="S23" s="26">
        <f t="shared" si="7"/>
        <v>1081833.5599999998</v>
      </c>
      <c r="T23" s="27">
        <f t="shared" si="0"/>
        <v>3674.2713920817373</v>
      </c>
      <c r="U23" s="28">
        <v>4206.3548914431676</v>
      </c>
      <c r="V23" s="29" t="s">
        <v>37</v>
      </c>
    </row>
    <row r="24" spans="1:22" ht="15.6">
      <c r="A24" s="20">
        <v>4</v>
      </c>
      <c r="B24" s="36" t="s">
        <v>57</v>
      </c>
      <c r="C24" s="35" t="s">
        <v>52</v>
      </c>
      <c r="D24" s="9" t="s">
        <v>75</v>
      </c>
      <c r="E24" s="4">
        <v>1966</v>
      </c>
      <c r="F24" s="4"/>
      <c r="G24" s="37" t="s">
        <v>1</v>
      </c>
      <c r="H24" s="12">
        <v>2</v>
      </c>
      <c r="I24" s="12">
        <v>2</v>
      </c>
      <c r="J24" s="38">
        <v>660.5</v>
      </c>
      <c r="K24" s="38">
        <v>612.9</v>
      </c>
      <c r="L24" s="38">
        <v>612.9</v>
      </c>
      <c r="M24" s="40">
        <v>35</v>
      </c>
      <c r="N24" s="23" t="s">
        <v>2</v>
      </c>
      <c r="O24" s="23" t="s">
        <v>67</v>
      </c>
      <c r="P24" s="39">
        <v>2134184.9</v>
      </c>
      <c r="Q24" s="25">
        <f t="shared" si="5"/>
        <v>63934.06</v>
      </c>
      <c r="R24" s="26">
        <f t="shared" si="6"/>
        <v>63934.06</v>
      </c>
      <c r="S24" s="26">
        <f t="shared" si="7"/>
        <v>2006316.7799999998</v>
      </c>
      <c r="T24" s="27">
        <f t="shared" si="0"/>
        <v>3482.1094795235763</v>
      </c>
      <c r="U24" s="28">
        <v>3986.3653711861643</v>
      </c>
      <c r="V24" s="29" t="s">
        <v>36</v>
      </c>
    </row>
    <row r="25" spans="1:22" ht="15.6">
      <c r="A25" s="20">
        <v>5</v>
      </c>
      <c r="B25" s="36" t="s">
        <v>58</v>
      </c>
      <c r="C25" s="35" t="s">
        <v>52</v>
      </c>
      <c r="D25" s="9" t="s">
        <v>76</v>
      </c>
      <c r="E25" s="4">
        <v>1967</v>
      </c>
      <c r="F25" s="4"/>
      <c r="G25" s="37" t="s">
        <v>1</v>
      </c>
      <c r="H25" s="12">
        <v>2</v>
      </c>
      <c r="I25" s="12">
        <v>2</v>
      </c>
      <c r="J25" s="38">
        <v>673.5</v>
      </c>
      <c r="K25" s="38">
        <v>626.70000000000005</v>
      </c>
      <c r="L25" s="38">
        <v>626.70000000000005</v>
      </c>
      <c r="M25" s="40">
        <v>28</v>
      </c>
      <c r="N25" s="23" t="s">
        <v>2</v>
      </c>
      <c r="O25" s="23" t="s">
        <v>67</v>
      </c>
      <c r="P25" s="39">
        <v>2113741.7000000002</v>
      </c>
      <c r="Q25" s="25">
        <f t="shared" si="5"/>
        <v>63321.64</v>
      </c>
      <c r="R25" s="26">
        <f t="shared" si="6"/>
        <v>63321.64</v>
      </c>
      <c r="S25" s="26">
        <f t="shared" si="7"/>
        <v>1987098.4200000004</v>
      </c>
      <c r="T25" s="27">
        <f t="shared" si="0"/>
        <v>3372.8126695388542</v>
      </c>
      <c r="U25" s="28">
        <v>3861.2409254826871</v>
      </c>
      <c r="V25" s="29" t="s">
        <v>59</v>
      </c>
    </row>
    <row r="26" spans="1:22" ht="15.6">
      <c r="A26" s="20">
        <v>6</v>
      </c>
      <c r="B26" s="36" t="s">
        <v>60</v>
      </c>
      <c r="C26" s="35" t="s">
        <v>52</v>
      </c>
      <c r="D26" s="9" t="s">
        <v>77</v>
      </c>
      <c r="E26" s="4">
        <v>1967</v>
      </c>
      <c r="F26" s="4"/>
      <c r="G26" s="37" t="s">
        <v>1</v>
      </c>
      <c r="H26" s="12">
        <v>2</v>
      </c>
      <c r="I26" s="12">
        <v>2</v>
      </c>
      <c r="J26" s="38">
        <v>839.9</v>
      </c>
      <c r="K26" s="38">
        <v>779.3</v>
      </c>
      <c r="L26" s="38">
        <v>779.3</v>
      </c>
      <c r="M26" s="40">
        <v>33</v>
      </c>
      <c r="N26" s="23" t="s">
        <v>2</v>
      </c>
      <c r="O26" s="23" t="s">
        <v>67</v>
      </c>
      <c r="P26" s="39">
        <v>2492754.62</v>
      </c>
      <c r="Q26" s="25">
        <f t="shared" si="5"/>
        <v>74675.78</v>
      </c>
      <c r="R26" s="26">
        <f t="shared" si="6"/>
        <v>74675.78</v>
      </c>
      <c r="S26" s="26">
        <f t="shared" si="7"/>
        <v>2343403.0600000005</v>
      </c>
      <c r="T26" s="27">
        <f t="shared" si="0"/>
        <v>3198.7098934941619</v>
      </c>
      <c r="U26" s="28">
        <v>3880.3366508404988</v>
      </c>
      <c r="V26" s="29" t="s">
        <v>33</v>
      </c>
    </row>
    <row r="27" spans="1:22" ht="15.6">
      <c r="A27" s="20">
        <v>7</v>
      </c>
      <c r="B27" s="36" t="s">
        <v>47</v>
      </c>
      <c r="C27" s="35" t="s">
        <v>52</v>
      </c>
      <c r="D27" s="9" t="s">
        <v>78</v>
      </c>
      <c r="E27" s="4">
        <v>1953</v>
      </c>
      <c r="F27" s="4"/>
      <c r="G27" s="37" t="s">
        <v>1</v>
      </c>
      <c r="H27" s="12">
        <v>2</v>
      </c>
      <c r="I27" s="12">
        <v>2</v>
      </c>
      <c r="J27" s="38">
        <v>410.7</v>
      </c>
      <c r="K27" s="38">
        <v>382.8</v>
      </c>
      <c r="L27" s="38">
        <v>382.8</v>
      </c>
      <c r="M27" s="40">
        <v>23</v>
      </c>
      <c r="N27" s="23" t="s">
        <v>2</v>
      </c>
      <c r="O27" s="23" t="s">
        <v>79</v>
      </c>
      <c r="P27" s="39">
        <v>1368203.75</v>
      </c>
      <c r="Q27" s="25">
        <f t="shared" si="5"/>
        <v>40987.46</v>
      </c>
      <c r="R27" s="26">
        <f t="shared" si="6"/>
        <v>40987.46</v>
      </c>
      <c r="S27" s="26">
        <f t="shared" si="7"/>
        <v>1286228.83</v>
      </c>
      <c r="T27" s="27">
        <f t="shared" si="0"/>
        <v>3574.1999738766981</v>
      </c>
      <c r="U27" s="28">
        <v>4091.7917972831769</v>
      </c>
      <c r="V27" s="29" t="s">
        <v>35</v>
      </c>
    </row>
    <row r="28" spans="1:22" ht="15.6">
      <c r="A28" s="20">
        <v>8</v>
      </c>
      <c r="B28" s="36" t="s">
        <v>61</v>
      </c>
      <c r="C28" s="35" t="s">
        <v>52</v>
      </c>
      <c r="D28" s="9" t="s">
        <v>80</v>
      </c>
      <c r="E28" s="4">
        <v>1969</v>
      </c>
      <c r="F28" s="4"/>
      <c r="G28" s="37" t="s">
        <v>1</v>
      </c>
      <c r="H28" s="12">
        <v>2</v>
      </c>
      <c r="I28" s="12">
        <v>1</v>
      </c>
      <c r="J28" s="38">
        <v>244.1</v>
      </c>
      <c r="K28" s="38">
        <v>223.6</v>
      </c>
      <c r="L28" s="38">
        <v>223.6</v>
      </c>
      <c r="M28" s="40">
        <v>12</v>
      </c>
      <c r="N28" s="23" t="s">
        <v>2</v>
      </c>
      <c r="O28" s="23" t="s">
        <v>67</v>
      </c>
      <c r="P28" s="39">
        <v>822966.57</v>
      </c>
      <c r="Q28" s="25">
        <f t="shared" si="5"/>
        <v>24653.72</v>
      </c>
      <c r="R28" s="26">
        <f t="shared" si="6"/>
        <v>24653.72</v>
      </c>
      <c r="S28" s="26">
        <f t="shared" si="7"/>
        <v>773659.13</v>
      </c>
      <c r="T28" s="27">
        <f t="shared" si="0"/>
        <v>3680.5302772808586</v>
      </c>
      <c r="U28" s="28">
        <v>4213.5201466905191</v>
      </c>
      <c r="V28" s="29" t="s">
        <v>59</v>
      </c>
    </row>
    <row r="29" spans="1:22" ht="15.6">
      <c r="A29" s="41" t="s">
        <v>62</v>
      </c>
      <c r="B29" s="31"/>
      <c r="C29" s="31"/>
      <c r="D29" s="41"/>
      <c r="E29" s="12" t="s">
        <v>0</v>
      </c>
      <c r="F29" s="12" t="s">
        <v>0</v>
      </c>
      <c r="G29" s="12" t="s">
        <v>0</v>
      </c>
      <c r="H29" s="12" t="s">
        <v>0</v>
      </c>
      <c r="I29" s="12" t="s">
        <v>0</v>
      </c>
      <c r="J29" s="42">
        <f>J30+J31+J32+J33</f>
        <v>1051.5999999999999</v>
      </c>
      <c r="K29" s="42">
        <f t="shared" ref="K29:M29" si="8">K30+K31+K32+K33</f>
        <v>854.9</v>
      </c>
      <c r="L29" s="42">
        <f t="shared" si="8"/>
        <v>854.9</v>
      </c>
      <c r="M29" s="23">
        <f t="shared" si="8"/>
        <v>61</v>
      </c>
      <c r="N29" s="12" t="s">
        <v>0</v>
      </c>
      <c r="O29" s="16" t="s">
        <v>0</v>
      </c>
      <c r="P29" s="33">
        <v>3896566.2</v>
      </c>
      <c r="Q29" s="33">
        <v>129026.84000000001</v>
      </c>
      <c r="R29" s="33">
        <v>129026.84000000001</v>
      </c>
      <c r="S29" s="33">
        <v>3638512.5199999996</v>
      </c>
      <c r="T29" s="33">
        <f t="shared" si="0"/>
        <v>4557.9204585331618</v>
      </c>
      <c r="U29" s="33">
        <f>MAX(U30:U33)</f>
        <v>9752.8143712574838</v>
      </c>
      <c r="V29" s="12" t="s">
        <v>0</v>
      </c>
    </row>
    <row r="30" spans="1:22" ht="15.6">
      <c r="A30" s="20">
        <v>1</v>
      </c>
      <c r="B30" s="31" t="s">
        <v>46</v>
      </c>
      <c r="C30" s="41" t="s">
        <v>52</v>
      </c>
      <c r="D30" s="41" t="s">
        <v>81</v>
      </c>
      <c r="E30" s="12" t="s">
        <v>34</v>
      </c>
      <c r="F30" s="12"/>
      <c r="G30" s="12" t="s">
        <v>1</v>
      </c>
      <c r="H30" s="12" t="s">
        <v>31</v>
      </c>
      <c r="I30" s="42" t="s">
        <v>32</v>
      </c>
      <c r="J30" s="42">
        <v>465</v>
      </c>
      <c r="K30" s="42">
        <v>424.6</v>
      </c>
      <c r="L30" s="42">
        <f t="shared" ref="L30:L33" si="9">K30</f>
        <v>424.6</v>
      </c>
      <c r="M30" s="23">
        <v>26</v>
      </c>
      <c r="N30" s="23" t="s">
        <v>2</v>
      </c>
      <c r="O30" s="23" t="s">
        <v>79</v>
      </c>
      <c r="P30" s="33">
        <v>1281863.28</v>
      </c>
      <c r="Q30" s="33">
        <v>42446.29</v>
      </c>
      <c r="R30" s="33">
        <v>42446.29</v>
      </c>
      <c r="S30" s="33">
        <v>1196970.7</v>
      </c>
      <c r="T30" s="33">
        <f t="shared" si="0"/>
        <v>3018.990296749882</v>
      </c>
      <c r="U30" s="33">
        <v>3018.990296749882</v>
      </c>
      <c r="V30" s="43" t="s">
        <v>63</v>
      </c>
    </row>
    <row r="31" spans="1:22" ht="15.6">
      <c r="A31" s="20">
        <v>2</v>
      </c>
      <c r="B31" s="31" t="s">
        <v>45</v>
      </c>
      <c r="C31" s="41" t="s">
        <v>52</v>
      </c>
      <c r="D31" s="41" t="s">
        <v>82</v>
      </c>
      <c r="E31" s="12" t="s">
        <v>51</v>
      </c>
      <c r="F31" s="12"/>
      <c r="G31" s="12" t="s">
        <v>5</v>
      </c>
      <c r="H31" s="12" t="s">
        <v>32</v>
      </c>
      <c r="I31" s="42" t="s">
        <v>31</v>
      </c>
      <c r="J31" s="42">
        <v>209.3</v>
      </c>
      <c r="K31" s="42">
        <v>116.9</v>
      </c>
      <c r="L31" s="42">
        <f t="shared" si="9"/>
        <v>116.9</v>
      </c>
      <c r="M31" s="23">
        <v>16</v>
      </c>
      <c r="N31" s="23" t="s">
        <v>2</v>
      </c>
      <c r="O31" s="23" t="s">
        <v>67</v>
      </c>
      <c r="P31" s="33">
        <v>1140104</v>
      </c>
      <c r="Q31" s="33">
        <v>37752.22</v>
      </c>
      <c r="R31" s="33">
        <v>37752.22</v>
      </c>
      <c r="S31" s="33">
        <v>1064599.56</v>
      </c>
      <c r="T31" s="33">
        <f t="shared" si="0"/>
        <v>9752.8143712574838</v>
      </c>
      <c r="U31" s="33">
        <v>9752.8143712574838</v>
      </c>
      <c r="V31" s="43" t="s">
        <v>63</v>
      </c>
    </row>
    <row r="32" spans="1:22" ht="15.6">
      <c r="A32" s="20">
        <v>3</v>
      </c>
      <c r="B32" s="31" t="s">
        <v>48</v>
      </c>
      <c r="C32" s="41" t="s">
        <v>52</v>
      </c>
      <c r="D32" s="41" t="s">
        <v>83</v>
      </c>
      <c r="E32" s="12">
        <v>1960</v>
      </c>
      <c r="F32" s="12"/>
      <c r="G32" s="12" t="s">
        <v>1</v>
      </c>
      <c r="H32" s="12" t="s">
        <v>31</v>
      </c>
      <c r="I32" s="42" t="s">
        <v>31</v>
      </c>
      <c r="J32" s="42">
        <v>147.1</v>
      </c>
      <c r="K32" s="42">
        <v>131.9</v>
      </c>
      <c r="L32" s="42">
        <f t="shared" si="9"/>
        <v>131.9</v>
      </c>
      <c r="M32" s="23">
        <v>12</v>
      </c>
      <c r="N32" s="23" t="s">
        <v>2</v>
      </c>
      <c r="O32" s="23" t="s">
        <v>67</v>
      </c>
      <c r="P32" s="33">
        <v>677417.91999999993</v>
      </c>
      <c r="Q32" s="33">
        <v>22431.31</v>
      </c>
      <c r="R32" s="33">
        <v>22431.31</v>
      </c>
      <c r="S32" s="33">
        <v>632555.29999999981</v>
      </c>
      <c r="T32" s="33">
        <f t="shared" si="0"/>
        <v>5135.8447308567092</v>
      </c>
      <c r="U32" s="33">
        <f t="shared" ref="U32:U33" si="10">T32</f>
        <v>5135.8447308567092</v>
      </c>
      <c r="V32" s="43" t="s">
        <v>38</v>
      </c>
    </row>
    <row r="33" spans="1:22" ht="15.6">
      <c r="A33" s="20">
        <v>4</v>
      </c>
      <c r="B33" s="31" t="s">
        <v>49</v>
      </c>
      <c r="C33" s="41" t="s">
        <v>52</v>
      </c>
      <c r="D33" s="41" t="s">
        <v>84</v>
      </c>
      <c r="E33" s="12" t="s">
        <v>39</v>
      </c>
      <c r="F33" s="12"/>
      <c r="G33" s="12" t="s">
        <v>1</v>
      </c>
      <c r="H33" s="12" t="s">
        <v>31</v>
      </c>
      <c r="I33" s="42" t="s">
        <v>32</v>
      </c>
      <c r="J33" s="42">
        <v>230.2</v>
      </c>
      <c r="K33" s="42">
        <v>181.5</v>
      </c>
      <c r="L33" s="42">
        <f t="shared" si="9"/>
        <v>181.5</v>
      </c>
      <c r="M33" s="23">
        <v>7</v>
      </c>
      <c r="N33" s="23" t="s">
        <v>2</v>
      </c>
      <c r="O33" s="23" t="s">
        <v>67</v>
      </c>
      <c r="P33" s="33">
        <v>797181</v>
      </c>
      <c r="Q33" s="33">
        <v>26397.02</v>
      </c>
      <c r="R33" s="33">
        <v>26397.02</v>
      </c>
      <c r="S33" s="33">
        <v>744386.96</v>
      </c>
      <c r="T33" s="33">
        <f t="shared" si="0"/>
        <v>4392.181818181818</v>
      </c>
      <c r="U33" s="33">
        <f t="shared" si="10"/>
        <v>4392.181818181818</v>
      </c>
      <c r="V33" s="43" t="s">
        <v>64</v>
      </c>
    </row>
  </sheetData>
  <mergeCells count="30">
    <mergeCell ref="C7:U7"/>
    <mergeCell ref="P2:T2"/>
    <mergeCell ref="P3:U3"/>
    <mergeCell ref="O4:U4"/>
    <mergeCell ref="O5:U5"/>
    <mergeCell ref="M6:T6"/>
    <mergeCell ref="V9:V12"/>
    <mergeCell ref="E10:E12"/>
    <mergeCell ref="F10:F12"/>
    <mergeCell ref="K10:K11"/>
    <mergeCell ref="L10:L11"/>
    <mergeCell ref="P10:P11"/>
    <mergeCell ref="Q10:Q11"/>
    <mergeCell ref="R10:R11"/>
    <mergeCell ref="S10:S11"/>
    <mergeCell ref="H9:H12"/>
    <mergeCell ref="I9:I12"/>
    <mergeCell ref="J9:J11"/>
    <mergeCell ref="K9:L9"/>
    <mergeCell ref="M9:M11"/>
    <mergeCell ref="N9:N12"/>
    <mergeCell ref="O9:O12"/>
    <mergeCell ref="P9:S9"/>
    <mergeCell ref="T9:T11"/>
    <mergeCell ref="U9:U11"/>
    <mergeCell ref="A9:A12"/>
    <mergeCell ref="B9:B12"/>
    <mergeCell ref="C9:C12"/>
    <mergeCell ref="E9:F9"/>
    <mergeCell ref="G9:G12"/>
  </mergeCells>
  <pageMargins left="0" right="0" top="0" bottom="0" header="0.31496062992125984" footer="0.31496062992125984"/>
  <pageSetup paperSize="9" scale="4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Перечень</vt:lpstr>
      <vt:lpstr>Лист3</vt:lpstr>
      <vt:lpstr>Перечень!Область_печати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Николаевна Базжина</dc:creator>
  <cp:lastModifiedBy>Gkh3</cp:lastModifiedBy>
  <cp:lastPrinted>2017-12-21T06:21:51Z</cp:lastPrinted>
  <dcterms:created xsi:type="dcterms:W3CDTF">2017-02-03T13:25:41Z</dcterms:created>
  <dcterms:modified xsi:type="dcterms:W3CDTF">2017-12-21T06:33:11Z</dcterms:modified>
</cp:coreProperties>
</file>