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6608" windowHeight="9432"/>
  </bookViews>
  <sheets>
    <sheet name="Реестр" sheetId="1" r:id="rId1"/>
    <sheet name="Лист3" sheetId="3" r:id="rId2"/>
  </sheets>
  <definedNames>
    <definedName name="_xlnm.Print_Area" localSheetId="0">Реестр!$A$1:$V$43</definedName>
  </definedNames>
  <calcPr calcId="125725"/>
</workbook>
</file>

<file path=xl/calcChain.xml><?xml version="1.0" encoding="utf-8"?>
<calcChain xmlns="http://schemas.openxmlformats.org/spreadsheetml/2006/main">
  <c r="G15" i="1"/>
  <c r="H15"/>
  <c r="I15"/>
  <c r="J15"/>
  <c r="K15"/>
  <c r="L15"/>
  <c r="M15"/>
  <c r="N15"/>
  <c r="O15"/>
  <c r="P15"/>
  <c r="Q15"/>
  <c r="R15"/>
  <c r="S15"/>
  <c r="T15"/>
  <c r="U15"/>
  <c r="F16"/>
  <c r="F15" s="1"/>
  <c r="K34"/>
  <c r="F34" s="1"/>
  <c r="K33"/>
  <c r="F33" s="1"/>
  <c r="F32"/>
  <c r="F31"/>
  <c r="U30"/>
  <c r="T30"/>
  <c r="S30"/>
  <c r="R30"/>
  <c r="Q30"/>
  <c r="P30"/>
  <c r="O30"/>
  <c r="N30"/>
  <c r="M30"/>
  <c r="L30"/>
  <c r="K30"/>
  <c r="J30"/>
  <c r="I30"/>
  <c r="H30"/>
  <c r="G30"/>
  <c r="F30" s="1"/>
  <c r="K29"/>
  <c r="F29" s="1"/>
  <c r="K28"/>
  <c r="F28" s="1"/>
  <c r="F27"/>
  <c r="K26"/>
  <c r="F26"/>
  <c r="K25"/>
  <c r="F25"/>
  <c r="K24"/>
  <c r="F24"/>
  <c r="K23"/>
  <c r="F23"/>
  <c r="F22"/>
  <c r="U21"/>
  <c r="T21"/>
  <c r="S21"/>
  <c r="R21"/>
  <c r="Q21"/>
  <c r="P21"/>
  <c r="O21"/>
  <c r="N21"/>
  <c r="M21"/>
  <c r="L21"/>
  <c r="K21"/>
  <c r="J21"/>
  <c r="I21"/>
  <c r="H21"/>
  <c r="G21"/>
  <c r="F20"/>
  <c r="F19"/>
  <c r="U18"/>
  <c r="K18"/>
  <c r="F18"/>
  <c r="U17"/>
  <c r="K17"/>
  <c r="F17" s="1"/>
  <c r="F21" l="1"/>
</calcChain>
</file>

<file path=xl/sharedStrings.xml><?xml version="1.0" encoding="utf-8"?>
<sst xmlns="http://schemas.openxmlformats.org/spreadsheetml/2006/main" count="73" uniqueCount="60">
  <si>
    <t>№ п/п</t>
  </si>
  <si>
    <t>Адрес МКД</t>
  </si>
  <si>
    <t>руб.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</si>
  <si>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</si>
  <si>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</si>
  <si>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</si>
  <si>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</si>
  <si>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</si>
  <si>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</si>
  <si>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</si>
  <si>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</si>
  <si>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</si>
  <si>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</si>
  <si>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</si>
  <si>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</si>
  <si>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ед.</t>
  </si>
  <si>
    <t>п Ставрово ул Комсомольская  д. 6</t>
  </si>
  <si>
    <t>п Ставрово ул Октябрьская  д.136</t>
  </si>
  <si>
    <t>п Ставрово ул Юбилейная д.3</t>
  </si>
  <si>
    <t>п Ставрово ул Жуковского д.9</t>
  </si>
  <si>
    <t>п Ставрово ул Октябрьская д.142</t>
  </si>
  <si>
    <t>п Ставрово ул Механизаторов д.6</t>
  </si>
  <si>
    <t>п Ставрово ул Октябрьская д.109</t>
  </si>
  <si>
    <t>п Ставрово ул Октябрьская д.111</t>
  </si>
  <si>
    <t>п Ставрово ул Советская д.34</t>
  </si>
  <si>
    <t>п Ставрово ул Ленина д.12</t>
  </si>
  <si>
    <t>Итого по поселок Ставрово на 2018 год</t>
  </si>
  <si>
    <t>Итого по поселок Ставрово на 2019 год</t>
  </si>
  <si>
    <t>переустройство невентилируемой крыши на вентилируемую крышу, устройство выходов на кровлю</t>
  </si>
  <si>
    <t>кв.м</t>
  </si>
  <si>
    <t>куб.м</t>
  </si>
  <si>
    <t>Итого по поселок Ставрово на 2017 год</t>
  </si>
  <si>
    <t>п Ставрово ул Советская д.45</t>
  </si>
  <si>
    <t>п Ставрово ул Советская д.88</t>
  </si>
  <si>
    <t>п Ставрово ул Советская д.92</t>
  </si>
  <si>
    <t>п Ставрово ул Советская д.94</t>
  </si>
  <si>
    <t>п Ставрово ул Совхозная д.11</t>
  </si>
  <si>
    <t>п Ставрово ул Советская д.84</t>
  </si>
  <si>
    <t>Собинский р-н, Ставрово п, Комсомольская ул, 6</t>
  </si>
  <si>
    <t>Собинский р-н, Ставрово п, Октябрьская ул, 136</t>
  </si>
  <si>
    <t>Собинский р-н, Ставрово п, Юбилейная ул, 3</t>
  </si>
  <si>
    <t>Собинский р-н, Ставрово п, Жуковского ул, 9</t>
  </si>
  <si>
    <t>Собинский р-н, Ставрово п, Октябрьская ул, 142</t>
  </si>
  <si>
    <t>Собинский р-н, Ставрово п, Советская ул, 45</t>
  </si>
  <si>
    <t>Собинский р-н, Ставрово п, Советская ул, 88</t>
  </si>
  <si>
    <t>Собинский р-н, Ставрово п, Советская ул, 92</t>
  </si>
  <si>
    <t>Собинский р-н, Ставрово п, Советская ул, 94</t>
  </si>
  <si>
    <t>Собинский р-н, Ставрово п, Совхозная ул, 11</t>
  </si>
  <si>
    <t>Собинский р-н, Ставрово п, Октябрьская ул, 111</t>
  </si>
  <si>
    <t>Собинский р-н, Ставрово п, Советская ул, 84</t>
  </si>
  <si>
    <t>Собинский р-н, Ставрово п, Октябрьская ул, 109</t>
  </si>
  <si>
    <t>Собинский р-н, Ставрово п, Механизаторов ул, 6</t>
  </si>
  <si>
    <t>Собинский р-н, Ставрово п, Советская ул, 34</t>
  </si>
  <si>
    <t>Собинский р-н, Ставрово п, Ленина ул, 12</t>
  </si>
  <si>
    <t>Приложение №1</t>
  </si>
  <si>
    <t>к постановлению</t>
  </si>
  <si>
    <t>Утверждено</t>
  </si>
  <si>
    <t>Краткосрочный план 
реализации региональной программы капитального ремонта общего имущества
 в многоквартирных домах на территории __МО поселок Ставрово Собинского района___на 2017 -2019 годы</t>
  </si>
  <si>
    <t>администрации поселка Ставрово от 19.12.2017 № 253</t>
  </si>
  <si>
    <t>постановлением администрации поселка Ставрово от 19.12.2017 №253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</si>
</sst>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name val="Arial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66">
    <xf numFmtId="0" fontId="0" fillId="0" borderId="0" xfId="0"/>
    <xf numFmtId="0" fontId="0" fillId="0" borderId="0" xfId="0" applyFill="1"/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right"/>
    </xf>
    <xf numFmtId="1" fontId="7" fillId="2" borderId="1" xfId="1" applyNumberFormat="1" applyFont="1" applyFill="1" applyBorder="1" applyAlignment="1">
      <alignment horizontal="right"/>
    </xf>
    <xf numFmtId="0" fontId="10" fillId="2" borderId="1" xfId="2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/>
    <xf numFmtId="4" fontId="9" fillId="2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left" wrapText="1"/>
    </xf>
    <xf numFmtId="165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/>
    <xf numFmtId="1" fontId="7" fillId="2" borderId="1" xfId="0" applyNumberFormat="1" applyFont="1" applyFill="1" applyBorder="1"/>
    <xf numFmtId="0" fontId="0" fillId="0" borderId="5" xfId="0" applyBorder="1" applyAlignment="1"/>
    <xf numFmtId="0" fontId="0" fillId="0" borderId="0" xfId="0" applyAlignment="1"/>
    <xf numFmtId="4" fontId="0" fillId="0" borderId="0" xfId="0" applyNumberFormat="1"/>
    <xf numFmtId="4" fontId="7" fillId="0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0" fontId="0" fillId="2" borderId="0" xfId="0" applyFill="1"/>
    <xf numFmtId="4" fontId="7" fillId="2" borderId="0" xfId="0" applyNumberFormat="1" applyFont="1" applyFill="1" applyBorder="1"/>
    <xf numFmtId="0" fontId="12" fillId="0" borderId="0" xfId="0" applyFont="1" applyFill="1"/>
    <xf numFmtId="0" fontId="13" fillId="0" borderId="0" xfId="0" applyFont="1" applyFill="1"/>
    <xf numFmtId="1" fontId="12" fillId="0" borderId="0" xfId="0" applyNumberFormat="1" applyFont="1" applyFill="1"/>
    <xf numFmtId="0" fontId="12" fillId="0" borderId="0" xfId="0" applyFont="1" applyFill="1" applyAlignment="1">
      <alignment wrapText="1"/>
    </xf>
    <xf numFmtId="2" fontId="12" fillId="0" borderId="0" xfId="0" applyNumberFormat="1" applyFont="1" applyFill="1" applyAlignment="1">
      <alignment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left"/>
    </xf>
  </cellXfs>
  <cellStyles count="10">
    <cellStyle name="Excel Built-in Normal 2" xfId="8"/>
    <cellStyle name="Обычный" xfId="0" builtinId="0"/>
    <cellStyle name="Обычный 10" xfId="4"/>
    <cellStyle name="Обычный 14" xfId="7"/>
    <cellStyle name="Обычный 19" xfId="6"/>
    <cellStyle name="Обычный 2" xfId="3"/>
    <cellStyle name="Обычный 3" xfId="1"/>
    <cellStyle name="Обычный 5" xfId="9"/>
    <cellStyle name="Обычный 7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5"/>
  <sheetViews>
    <sheetView tabSelected="1" view="pageBreakPreview" topLeftCell="A4" zoomScale="60" zoomScaleNormal="100" workbookViewId="0">
      <selection activeCell="A9" sqref="A9:R9"/>
    </sheetView>
  </sheetViews>
  <sheetFormatPr defaultRowHeight="14.4"/>
  <cols>
    <col min="1" max="1" width="8" customWidth="1"/>
    <col min="2" max="2" width="0" hidden="1" customWidth="1"/>
    <col min="3" max="3" width="42.33203125" customWidth="1"/>
    <col min="4" max="5" width="42.33203125" hidden="1" customWidth="1"/>
    <col min="6" max="6" width="17.33203125" customWidth="1"/>
    <col min="7" max="7" width="17" customWidth="1"/>
    <col min="8" max="8" width="12.77734375" customWidth="1"/>
    <col min="9" max="9" width="12.5546875" customWidth="1"/>
    <col min="10" max="10" width="14" customWidth="1"/>
    <col min="11" max="11" width="14.77734375" customWidth="1"/>
    <col min="12" max="12" width="12.6640625" customWidth="1"/>
    <col min="13" max="13" width="10.109375" customWidth="1"/>
    <col min="14" max="14" width="11.88671875" customWidth="1"/>
    <col min="15" max="15" width="14.88671875" customWidth="1"/>
    <col min="16" max="16" width="10.109375" customWidth="1"/>
    <col min="17" max="17" width="9.109375" customWidth="1"/>
    <col min="18" max="18" width="8.77734375" customWidth="1"/>
    <col min="19" max="19" width="13.44140625" customWidth="1"/>
    <col min="20" max="20" width="12.44140625" customWidth="1"/>
    <col min="21" max="21" width="16.77734375" customWidth="1"/>
    <col min="22" max="24" width="29.88671875" customWidth="1"/>
    <col min="26" max="26" width="10.88671875" bestFit="1" customWidth="1"/>
  </cols>
  <sheetData>
    <row r="3" spans="1:26" s="44" customFormat="1" ht="22.8">
      <c r="K3" s="45"/>
      <c r="L3" s="45"/>
      <c r="M3" s="45"/>
      <c r="N3" s="45"/>
      <c r="O3" s="45"/>
      <c r="P3" s="65" t="s">
        <v>54</v>
      </c>
      <c r="Q3" s="65"/>
      <c r="R3" s="65"/>
      <c r="S3" s="65"/>
    </row>
    <row r="4" spans="1:26" s="44" customFormat="1" ht="22.8">
      <c r="K4" s="45"/>
      <c r="L4" s="45"/>
      <c r="M4" s="45"/>
      <c r="N4" s="45"/>
      <c r="O4" s="62" t="s">
        <v>55</v>
      </c>
      <c r="P4" s="62"/>
      <c r="Q4" s="62"/>
      <c r="R4" s="62"/>
    </row>
    <row r="5" spans="1:26" s="44" customFormat="1" ht="22.8">
      <c r="J5" s="61" t="s">
        <v>58</v>
      </c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6" s="44" customFormat="1" ht="22.8">
      <c r="A6" s="46"/>
      <c r="B6" s="47"/>
      <c r="E6" s="47"/>
      <c r="K6" s="45"/>
      <c r="L6" s="45"/>
      <c r="M6" s="45"/>
      <c r="N6" s="63" t="s">
        <v>56</v>
      </c>
      <c r="O6" s="63"/>
      <c r="P6" s="63"/>
      <c r="Q6" s="63"/>
      <c r="R6" s="63"/>
    </row>
    <row r="7" spans="1:26" s="44" customFormat="1" ht="18.75" customHeight="1">
      <c r="A7" s="46"/>
      <c r="B7" s="47"/>
      <c r="E7" s="48"/>
      <c r="J7" s="61" t="s">
        <v>59</v>
      </c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6" s="44" customFormat="1" ht="9.75" customHeight="1">
      <c r="A8" s="46"/>
      <c r="B8" s="47"/>
      <c r="E8" s="47"/>
      <c r="O8" s="64"/>
      <c r="P8" s="64"/>
      <c r="Q8" s="64"/>
      <c r="R8" s="64"/>
    </row>
    <row r="9" spans="1:26" s="44" customFormat="1" ht="69.75" customHeight="1">
      <c r="A9" s="60" t="s">
        <v>57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1" spans="1:26" ht="15.6" customHeight="1">
      <c r="A11" s="49" t="s">
        <v>0</v>
      </c>
      <c r="B11" s="6"/>
      <c r="C11" s="52" t="s">
        <v>1</v>
      </c>
      <c r="D11" s="52"/>
      <c r="E11" s="52"/>
      <c r="F11" s="55" t="s">
        <v>3</v>
      </c>
      <c r="G11" s="57" t="s">
        <v>4</v>
      </c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57" t="s">
        <v>5</v>
      </c>
      <c r="S11" s="58"/>
      <c r="T11" s="58"/>
      <c r="U11" s="59"/>
    </row>
    <row r="12" spans="1:26" ht="156">
      <c r="A12" s="50"/>
      <c r="B12" s="6"/>
      <c r="C12" s="53"/>
      <c r="D12" s="53"/>
      <c r="E12" s="53"/>
      <c r="F12" s="56"/>
      <c r="G12" s="8" t="s">
        <v>6</v>
      </c>
      <c r="H12" s="57" t="s">
        <v>7</v>
      </c>
      <c r="I12" s="59"/>
      <c r="J12" s="57" t="s">
        <v>8</v>
      </c>
      <c r="K12" s="59"/>
      <c r="L12" s="57" t="s">
        <v>9</v>
      </c>
      <c r="M12" s="59"/>
      <c r="N12" s="57" t="s">
        <v>10</v>
      </c>
      <c r="O12" s="59"/>
      <c r="P12" s="57" t="s">
        <v>11</v>
      </c>
      <c r="Q12" s="59"/>
      <c r="R12" s="8" t="s">
        <v>12</v>
      </c>
      <c r="S12" s="8" t="s">
        <v>28</v>
      </c>
      <c r="T12" s="8" t="s">
        <v>13</v>
      </c>
      <c r="U12" s="2" t="s">
        <v>14</v>
      </c>
    </row>
    <row r="13" spans="1:26" ht="15.6">
      <c r="A13" s="51"/>
      <c r="B13" s="7"/>
      <c r="C13" s="54"/>
      <c r="D13" s="54"/>
      <c r="E13" s="54"/>
      <c r="F13" s="3" t="s">
        <v>2</v>
      </c>
      <c r="G13" s="4" t="s">
        <v>2</v>
      </c>
      <c r="H13" s="7" t="s">
        <v>15</v>
      </c>
      <c r="I13" s="4" t="s">
        <v>2</v>
      </c>
      <c r="J13" s="4" t="s">
        <v>29</v>
      </c>
      <c r="K13" s="4" t="s">
        <v>2</v>
      </c>
      <c r="L13" s="4" t="s">
        <v>29</v>
      </c>
      <c r="M13" s="4" t="s">
        <v>2</v>
      </c>
      <c r="N13" s="4" t="s">
        <v>29</v>
      </c>
      <c r="O13" s="4" t="s">
        <v>2</v>
      </c>
      <c r="P13" s="4" t="s">
        <v>30</v>
      </c>
      <c r="Q13" s="4" t="s">
        <v>2</v>
      </c>
      <c r="R13" s="4" t="s">
        <v>2</v>
      </c>
      <c r="S13" s="4" t="s">
        <v>2</v>
      </c>
      <c r="T13" s="4" t="s">
        <v>2</v>
      </c>
      <c r="U13" s="5" t="s">
        <v>2</v>
      </c>
    </row>
    <row r="14" spans="1:26" ht="15.6">
      <c r="A14" s="9">
        <v>1</v>
      </c>
      <c r="B14" s="9"/>
      <c r="C14" s="10">
        <v>2</v>
      </c>
      <c r="D14" s="10"/>
      <c r="E14" s="10"/>
      <c r="F14" s="10">
        <v>3</v>
      </c>
      <c r="G14" s="10">
        <v>4</v>
      </c>
      <c r="H14" s="9">
        <v>5</v>
      </c>
      <c r="I14" s="10">
        <v>6</v>
      </c>
      <c r="J14" s="10">
        <v>7</v>
      </c>
      <c r="K14" s="10">
        <v>8</v>
      </c>
      <c r="L14" s="10">
        <v>9</v>
      </c>
      <c r="M14" s="10">
        <v>10</v>
      </c>
      <c r="N14" s="10">
        <v>11</v>
      </c>
      <c r="O14" s="10">
        <v>12</v>
      </c>
      <c r="P14" s="10">
        <v>13</v>
      </c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37"/>
      <c r="W14" s="38"/>
      <c r="X14" s="38"/>
    </row>
    <row r="15" spans="1:26" ht="15.6">
      <c r="A15" s="11" t="s">
        <v>31</v>
      </c>
      <c r="B15" s="11"/>
      <c r="C15" s="12"/>
      <c r="D15" s="13"/>
      <c r="E15" s="14"/>
      <c r="F15" s="15">
        <f t="shared" ref="F15:U15" si="0">SUM(F16:F20)</f>
        <v>7226256.1399999997</v>
      </c>
      <c r="G15" s="15">
        <f t="shared" si="0"/>
        <v>0</v>
      </c>
      <c r="H15" s="16">
        <f t="shared" si="0"/>
        <v>0</v>
      </c>
      <c r="I15" s="15">
        <f t="shared" si="0"/>
        <v>0</v>
      </c>
      <c r="J15" s="15">
        <f t="shared" si="0"/>
        <v>1693.75</v>
      </c>
      <c r="K15" s="15">
        <f t="shared" si="0"/>
        <v>6058116.8800000008</v>
      </c>
      <c r="L15" s="15">
        <f t="shared" si="0"/>
        <v>0</v>
      </c>
      <c r="M15" s="15">
        <f t="shared" si="0"/>
        <v>0</v>
      </c>
      <c r="N15" s="15">
        <f t="shared" si="0"/>
        <v>249</v>
      </c>
      <c r="O15" s="15">
        <f t="shared" si="0"/>
        <v>792732.66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375406.60000000003</v>
      </c>
      <c r="V15" s="37"/>
      <c r="W15" s="38"/>
      <c r="X15" s="38"/>
      <c r="Z15" s="39"/>
    </row>
    <row r="16" spans="1:26" ht="15.6">
      <c r="A16" s="17">
        <v>1</v>
      </c>
      <c r="B16" s="17"/>
      <c r="C16" s="18" t="s">
        <v>16</v>
      </c>
      <c r="D16" s="14" t="s">
        <v>38</v>
      </c>
      <c r="E16" s="14">
        <v>6811</v>
      </c>
      <c r="F16" s="15">
        <f t="shared" ref="F16:F34" si="1">G16+I16+K16+M16+O16+Q16+R16+S16+T16+U16</f>
        <v>1959079.46</v>
      </c>
      <c r="G16" s="15">
        <v>0</v>
      </c>
      <c r="H16" s="19">
        <v>0</v>
      </c>
      <c r="I16" s="15">
        <v>0</v>
      </c>
      <c r="J16" s="20">
        <v>576.82000000000005</v>
      </c>
      <c r="K16" s="15">
        <v>1959079.46</v>
      </c>
      <c r="L16" s="20">
        <v>0</v>
      </c>
      <c r="M16" s="15">
        <v>0</v>
      </c>
      <c r="N16" s="20">
        <v>0</v>
      </c>
      <c r="O16" s="15">
        <v>0</v>
      </c>
      <c r="P16" s="20">
        <v>0</v>
      </c>
      <c r="Q16" s="15">
        <v>0</v>
      </c>
      <c r="R16" s="15">
        <v>0</v>
      </c>
      <c r="S16" s="20">
        <v>0</v>
      </c>
      <c r="T16" s="20">
        <v>0</v>
      </c>
      <c r="U16" s="15">
        <v>0</v>
      </c>
      <c r="V16" s="37"/>
      <c r="W16" s="38"/>
      <c r="X16" s="38"/>
    </row>
    <row r="17" spans="1:24" ht="15.6">
      <c r="A17" s="17">
        <v>2</v>
      </c>
      <c r="B17" s="17"/>
      <c r="C17" s="18" t="s">
        <v>17</v>
      </c>
      <c r="D17" s="14" t="s">
        <v>39</v>
      </c>
      <c r="E17" s="14">
        <v>4150</v>
      </c>
      <c r="F17" s="15">
        <f t="shared" si="1"/>
        <v>2476004.08</v>
      </c>
      <c r="G17" s="15">
        <v>0</v>
      </c>
      <c r="H17" s="19">
        <v>0</v>
      </c>
      <c r="I17" s="15">
        <v>0</v>
      </c>
      <c r="J17" s="20">
        <v>648.9</v>
      </c>
      <c r="K17" s="15">
        <f>2036096.35+314182.5</f>
        <v>2350278.85</v>
      </c>
      <c r="L17" s="20">
        <v>0</v>
      </c>
      <c r="M17" s="15">
        <v>0</v>
      </c>
      <c r="N17" s="20">
        <v>0</v>
      </c>
      <c r="O17" s="15">
        <v>0</v>
      </c>
      <c r="P17" s="20">
        <v>0</v>
      </c>
      <c r="Q17" s="15">
        <v>0</v>
      </c>
      <c r="R17" s="15">
        <v>0</v>
      </c>
      <c r="S17" s="20">
        <v>0</v>
      </c>
      <c r="T17" s="20">
        <v>0</v>
      </c>
      <c r="U17" s="15">
        <f>121012.49+4712.74</f>
        <v>125725.23000000001</v>
      </c>
      <c r="V17" s="37"/>
      <c r="W17" s="38"/>
      <c r="X17" s="38"/>
    </row>
    <row r="18" spans="1:24" ht="15.6">
      <c r="A18" s="17">
        <v>3</v>
      </c>
      <c r="B18" s="17"/>
      <c r="C18" s="18" t="s">
        <v>18</v>
      </c>
      <c r="D18" s="14" t="s">
        <v>40</v>
      </c>
      <c r="E18" s="14">
        <v>5193</v>
      </c>
      <c r="F18" s="15">
        <f t="shared" si="1"/>
        <v>1836452.4500000002</v>
      </c>
      <c r="G18" s="15">
        <v>0</v>
      </c>
      <c r="H18" s="19">
        <v>0</v>
      </c>
      <c r="I18" s="15">
        <v>0</v>
      </c>
      <c r="J18" s="20">
        <v>468.03</v>
      </c>
      <c r="K18" s="15">
        <f>1434576.07+314182.5</f>
        <v>1748758.57</v>
      </c>
      <c r="L18" s="20">
        <v>0</v>
      </c>
      <c r="M18" s="15">
        <v>0</v>
      </c>
      <c r="N18" s="20">
        <v>0</v>
      </c>
      <c r="O18" s="15">
        <v>0</v>
      </c>
      <c r="P18" s="20">
        <v>0</v>
      </c>
      <c r="Q18" s="15">
        <v>0</v>
      </c>
      <c r="R18" s="15">
        <v>0</v>
      </c>
      <c r="S18" s="20">
        <v>0</v>
      </c>
      <c r="T18" s="20">
        <v>0</v>
      </c>
      <c r="U18" s="15">
        <f>82981.15+4712.74-0.01</f>
        <v>87693.88</v>
      </c>
      <c r="V18" s="37"/>
      <c r="W18" s="38"/>
      <c r="X18" s="38"/>
    </row>
    <row r="19" spans="1:24" ht="15.6">
      <c r="A19" s="17">
        <v>4</v>
      </c>
      <c r="B19" s="17"/>
      <c r="C19" s="18" t="s">
        <v>19</v>
      </c>
      <c r="D19" s="14" t="s">
        <v>41</v>
      </c>
      <c r="E19" s="14">
        <v>6038</v>
      </c>
      <c r="F19" s="15">
        <f t="shared" si="1"/>
        <v>844450.59000000008</v>
      </c>
      <c r="G19" s="15">
        <v>0</v>
      </c>
      <c r="H19" s="19">
        <v>0</v>
      </c>
      <c r="I19" s="15">
        <v>0</v>
      </c>
      <c r="J19" s="20">
        <v>0</v>
      </c>
      <c r="K19" s="15">
        <v>0</v>
      </c>
      <c r="L19" s="20">
        <v>0</v>
      </c>
      <c r="M19" s="15">
        <v>0</v>
      </c>
      <c r="N19" s="20">
        <v>249</v>
      </c>
      <c r="O19" s="15">
        <v>792732.66</v>
      </c>
      <c r="P19" s="20">
        <v>0</v>
      </c>
      <c r="Q19" s="15">
        <v>0</v>
      </c>
      <c r="R19" s="15">
        <v>0</v>
      </c>
      <c r="S19" s="20">
        <v>0</v>
      </c>
      <c r="T19" s="20">
        <v>0</v>
      </c>
      <c r="U19" s="15">
        <v>51717.93</v>
      </c>
      <c r="V19" s="37"/>
      <c r="W19" s="38"/>
      <c r="X19" s="38"/>
    </row>
    <row r="20" spans="1:24" ht="19.8" customHeight="1">
      <c r="A20" s="17">
        <v>5</v>
      </c>
      <c r="B20" s="17"/>
      <c r="C20" s="21" t="s">
        <v>20</v>
      </c>
      <c r="D20" s="22" t="s">
        <v>42</v>
      </c>
      <c r="E20" s="14">
        <v>859</v>
      </c>
      <c r="F20" s="23">
        <f t="shared" si="1"/>
        <v>110269.56</v>
      </c>
      <c r="G20" s="23">
        <v>0</v>
      </c>
      <c r="H20" s="24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110269.56</v>
      </c>
      <c r="V20" s="37"/>
      <c r="W20" s="38"/>
      <c r="X20" s="38"/>
    </row>
    <row r="21" spans="1:24" ht="15.6">
      <c r="A21" s="11" t="s">
        <v>26</v>
      </c>
      <c r="B21" s="11"/>
      <c r="C21" s="25"/>
      <c r="D21" s="26"/>
      <c r="E21" s="26"/>
      <c r="F21" s="27">
        <f>F22+F23+F24+F25+F26+F27+F28+F29</f>
        <v>13089705.920000002</v>
      </c>
      <c r="G21" s="27">
        <f t="shared" ref="G21:U21" si="2">G22+G23+G24+G25+G26+G27+G28+G29</f>
        <v>1293860.3700000001</v>
      </c>
      <c r="H21" s="27">
        <f t="shared" si="2"/>
        <v>0</v>
      </c>
      <c r="I21" s="27">
        <f t="shared" si="2"/>
        <v>0</v>
      </c>
      <c r="J21" s="27">
        <f t="shared" si="2"/>
        <v>2799.98</v>
      </c>
      <c r="K21" s="27">
        <f t="shared" si="2"/>
        <v>11036437.640000001</v>
      </c>
      <c r="L21" s="27">
        <f t="shared" si="2"/>
        <v>0</v>
      </c>
      <c r="M21" s="27">
        <f t="shared" si="2"/>
        <v>0</v>
      </c>
      <c r="N21" s="27">
        <f t="shared" si="2"/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7">
        <f t="shared" si="2"/>
        <v>759407.91</v>
      </c>
      <c r="V21" s="37"/>
      <c r="W21" s="38"/>
      <c r="X21" s="38"/>
    </row>
    <row r="22" spans="1:24" s="1" customFormat="1" ht="15.6">
      <c r="A22" s="17">
        <v>1</v>
      </c>
      <c r="B22" s="11"/>
      <c r="C22" s="21" t="s">
        <v>20</v>
      </c>
      <c r="D22" s="26"/>
      <c r="E22" s="26"/>
      <c r="F22" s="27">
        <f t="shared" si="1"/>
        <v>1313268.28</v>
      </c>
      <c r="G22" s="23">
        <v>1293860.3700000001</v>
      </c>
      <c r="H22" s="24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19407.91</v>
      </c>
      <c r="V22" s="37"/>
      <c r="W22" s="38"/>
      <c r="X22" s="38"/>
    </row>
    <row r="23" spans="1:24" ht="15.6">
      <c r="A23" s="17">
        <v>2</v>
      </c>
      <c r="B23" s="17"/>
      <c r="C23" s="25" t="s">
        <v>32</v>
      </c>
      <c r="D23" s="26" t="s">
        <v>43</v>
      </c>
      <c r="E23" s="26">
        <v>8261</v>
      </c>
      <c r="F23" s="27">
        <f t="shared" si="1"/>
        <v>1693804.3</v>
      </c>
      <c r="G23" s="23">
        <v>0</v>
      </c>
      <c r="H23" s="24">
        <v>0</v>
      </c>
      <c r="I23" s="23">
        <v>0</v>
      </c>
      <c r="J23" s="23">
        <v>397.7</v>
      </c>
      <c r="K23" s="23">
        <f>1693804.3-100000</f>
        <v>1593804.3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100000</v>
      </c>
      <c r="V23" s="40"/>
      <c r="W23" s="40"/>
      <c r="X23" s="40"/>
    </row>
    <row r="24" spans="1:24" ht="15.6">
      <c r="A24" s="17">
        <v>3</v>
      </c>
      <c r="B24" s="17"/>
      <c r="C24" s="25" t="s">
        <v>33</v>
      </c>
      <c r="D24" s="26" t="s">
        <v>44</v>
      </c>
      <c r="E24" s="26">
        <v>10014</v>
      </c>
      <c r="F24" s="27">
        <f t="shared" si="1"/>
        <v>1150781.8</v>
      </c>
      <c r="G24" s="23">
        <v>0</v>
      </c>
      <c r="H24" s="24">
        <v>0</v>
      </c>
      <c r="I24" s="23">
        <v>0</v>
      </c>
      <c r="J24" s="23">
        <v>270.2</v>
      </c>
      <c r="K24" s="23">
        <f>1150781.8-100000</f>
        <v>1050781.8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100000</v>
      </c>
      <c r="V24" s="40"/>
      <c r="W24" s="40"/>
      <c r="X24" s="40"/>
    </row>
    <row r="25" spans="1:24" ht="15.6">
      <c r="A25" s="17">
        <v>4</v>
      </c>
      <c r="B25" s="17"/>
      <c r="C25" s="25" t="s">
        <v>34</v>
      </c>
      <c r="D25" s="26" t="s">
        <v>45</v>
      </c>
      <c r="E25" s="26">
        <v>8227</v>
      </c>
      <c r="F25" s="27">
        <f t="shared" si="1"/>
        <v>2134184.9</v>
      </c>
      <c r="G25" s="23">
        <v>0</v>
      </c>
      <c r="H25" s="24">
        <v>0</v>
      </c>
      <c r="I25" s="23">
        <v>0</v>
      </c>
      <c r="J25" s="23">
        <v>501.1</v>
      </c>
      <c r="K25" s="23">
        <f>2134184.9-120000</f>
        <v>2014184.9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120000</v>
      </c>
      <c r="V25" s="40"/>
      <c r="W25" s="40"/>
      <c r="X25" s="40"/>
    </row>
    <row r="26" spans="1:24" ht="15.6">
      <c r="A26" s="17">
        <v>5</v>
      </c>
      <c r="B26" s="17"/>
      <c r="C26" s="25" t="s">
        <v>35</v>
      </c>
      <c r="D26" s="26" t="s">
        <v>46</v>
      </c>
      <c r="E26" s="26">
        <v>3745</v>
      </c>
      <c r="F26" s="27">
        <f t="shared" si="1"/>
        <v>2113741.7000000002</v>
      </c>
      <c r="G26" s="23">
        <v>0</v>
      </c>
      <c r="H26" s="24">
        <v>0</v>
      </c>
      <c r="I26" s="23">
        <v>0</v>
      </c>
      <c r="J26" s="23">
        <v>496.3</v>
      </c>
      <c r="K26" s="23">
        <f>2113741.7-100000</f>
        <v>2013741.7000000002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100000</v>
      </c>
      <c r="V26" s="40"/>
      <c r="W26" s="40"/>
      <c r="X26" s="40"/>
    </row>
    <row r="27" spans="1:24" ht="15.6">
      <c r="A27" s="28">
        <v>6</v>
      </c>
      <c r="B27" s="28"/>
      <c r="C27" s="29" t="s">
        <v>36</v>
      </c>
      <c r="D27" s="30" t="s">
        <v>47</v>
      </c>
      <c r="E27" s="30">
        <v>2201</v>
      </c>
      <c r="F27" s="31">
        <f t="shared" si="1"/>
        <v>2492754.62</v>
      </c>
      <c r="G27" s="32">
        <v>0</v>
      </c>
      <c r="H27" s="33">
        <v>0</v>
      </c>
      <c r="I27" s="32">
        <v>0</v>
      </c>
      <c r="J27" s="32">
        <v>620.20000000000005</v>
      </c>
      <c r="K27" s="32">
        <v>2372754.62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120000</v>
      </c>
      <c r="V27" s="40"/>
      <c r="W27" s="40"/>
      <c r="X27" s="40"/>
    </row>
    <row r="28" spans="1:24" ht="15.6">
      <c r="A28" s="28">
        <v>7</v>
      </c>
      <c r="B28" s="28"/>
      <c r="C28" s="29" t="s">
        <v>23</v>
      </c>
      <c r="D28" s="30" t="s">
        <v>48</v>
      </c>
      <c r="E28" s="30">
        <v>8527</v>
      </c>
      <c r="F28" s="31">
        <f t="shared" si="1"/>
        <v>1368203.75</v>
      </c>
      <c r="G28" s="32">
        <v>0</v>
      </c>
      <c r="H28" s="33">
        <v>0</v>
      </c>
      <c r="I28" s="32">
        <v>0</v>
      </c>
      <c r="J28" s="32">
        <v>321.25</v>
      </c>
      <c r="K28" s="32">
        <f>1368203.75-100000</f>
        <v>1268203.75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100000</v>
      </c>
      <c r="V28" s="40"/>
      <c r="W28" s="40"/>
      <c r="X28" s="40"/>
    </row>
    <row r="29" spans="1:24" ht="15.6">
      <c r="A29" s="28">
        <v>8</v>
      </c>
      <c r="B29" s="28"/>
      <c r="C29" s="29" t="s">
        <v>37</v>
      </c>
      <c r="D29" s="30" t="s">
        <v>49</v>
      </c>
      <c r="E29" s="30">
        <v>6510</v>
      </c>
      <c r="F29" s="31">
        <f t="shared" si="1"/>
        <v>822966.57</v>
      </c>
      <c r="G29" s="32">
        <v>0</v>
      </c>
      <c r="H29" s="33">
        <v>0</v>
      </c>
      <c r="I29" s="32">
        <v>0</v>
      </c>
      <c r="J29" s="32">
        <v>193.23</v>
      </c>
      <c r="K29" s="32">
        <f>822966.57-100000</f>
        <v>722966.57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100000</v>
      </c>
      <c r="V29" s="40"/>
      <c r="W29" s="40"/>
      <c r="X29" s="40"/>
    </row>
    <row r="30" spans="1:24" s="42" customFormat="1" ht="15.6">
      <c r="A30" s="34" t="s">
        <v>27</v>
      </c>
      <c r="B30" s="34"/>
      <c r="C30" s="25"/>
      <c r="D30" s="26"/>
      <c r="E30" s="26"/>
      <c r="F30" s="23">
        <f t="shared" si="1"/>
        <v>3896566.2</v>
      </c>
      <c r="G30" s="23">
        <f t="shared" ref="G30:U30" si="3">G31+G32+G33+G34</f>
        <v>0</v>
      </c>
      <c r="H30" s="24">
        <f t="shared" si="3"/>
        <v>0</v>
      </c>
      <c r="I30" s="23">
        <f t="shared" si="3"/>
        <v>0</v>
      </c>
      <c r="J30" s="23">
        <f t="shared" si="3"/>
        <v>289.88</v>
      </c>
      <c r="K30" s="23">
        <f t="shared" si="3"/>
        <v>1234598.92</v>
      </c>
      <c r="L30" s="23">
        <f t="shared" si="3"/>
        <v>0</v>
      </c>
      <c r="M30" s="23">
        <f t="shared" si="3"/>
        <v>0</v>
      </c>
      <c r="N30" s="23">
        <f t="shared" si="3"/>
        <v>620.29999999999995</v>
      </c>
      <c r="O30" s="23">
        <f t="shared" si="3"/>
        <v>2181967.2800000003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480000</v>
      </c>
      <c r="V30" s="41"/>
      <c r="W30" s="41"/>
      <c r="X30" s="41"/>
    </row>
    <row r="31" spans="1:24" s="42" customFormat="1" ht="15.6">
      <c r="A31" s="17">
        <v>1</v>
      </c>
      <c r="B31" s="17"/>
      <c r="C31" s="25" t="s">
        <v>22</v>
      </c>
      <c r="D31" s="26" t="s">
        <v>50</v>
      </c>
      <c r="E31" s="26">
        <v>4365</v>
      </c>
      <c r="F31" s="23">
        <f t="shared" si="1"/>
        <v>1281863.28</v>
      </c>
      <c r="G31" s="35">
        <v>0</v>
      </c>
      <c r="H31" s="36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330.3</v>
      </c>
      <c r="O31" s="35">
        <v>1161863.28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120000</v>
      </c>
      <c r="V31" s="43"/>
      <c r="W31" s="43"/>
      <c r="X31" s="43"/>
    </row>
    <row r="32" spans="1:24" s="42" customFormat="1" ht="15.6">
      <c r="A32" s="17">
        <v>2</v>
      </c>
      <c r="B32" s="17"/>
      <c r="C32" s="25" t="s">
        <v>21</v>
      </c>
      <c r="D32" s="26" t="s">
        <v>51</v>
      </c>
      <c r="E32" s="26">
        <v>28916</v>
      </c>
      <c r="F32" s="23">
        <f t="shared" si="1"/>
        <v>1140104</v>
      </c>
      <c r="G32" s="35">
        <v>0</v>
      </c>
      <c r="H32" s="36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290</v>
      </c>
      <c r="O32" s="35">
        <v>1020104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120000</v>
      </c>
      <c r="V32" s="43"/>
      <c r="W32" s="43"/>
      <c r="X32" s="43"/>
    </row>
    <row r="33" spans="1:24" s="42" customFormat="1" ht="15.6">
      <c r="A33" s="17">
        <v>3</v>
      </c>
      <c r="B33" s="17"/>
      <c r="C33" s="25" t="s">
        <v>24</v>
      </c>
      <c r="D33" s="26" t="s">
        <v>52</v>
      </c>
      <c r="E33" s="26">
        <v>5915</v>
      </c>
      <c r="F33" s="23">
        <f t="shared" si="1"/>
        <v>677417.91999999993</v>
      </c>
      <c r="G33" s="35">
        <v>0</v>
      </c>
      <c r="H33" s="36">
        <v>0</v>
      </c>
      <c r="I33" s="35">
        <v>0</v>
      </c>
      <c r="J33" s="35">
        <v>130.88</v>
      </c>
      <c r="K33" s="35">
        <f t="shared" ref="K33:K34" si="4">J33*4259</f>
        <v>557417.91999999993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120000</v>
      </c>
      <c r="V33" s="43"/>
      <c r="W33" s="43"/>
      <c r="X33" s="43"/>
    </row>
    <row r="34" spans="1:24" s="42" customFormat="1" ht="15.6">
      <c r="A34" s="17">
        <v>4</v>
      </c>
      <c r="B34" s="17"/>
      <c r="C34" s="25" t="s">
        <v>25</v>
      </c>
      <c r="D34" s="26" t="s">
        <v>53</v>
      </c>
      <c r="E34" s="26">
        <v>9191</v>
      </c>
      <c r="F34" s="23">
        <f t="shared" si="1"/>
        <v>797181</v>
      </c>
      <c r="G34" s="35">
        <v>0</v>
      </c>
      <c r="H34" s="36">
        <v>0</v>
      </c>
      <c r="I34" s="35">
        <v>0</v>
      </c>
      <c r="J34" s="35">
        <v>159</v>
      </c>
      <c r="K34" s="35">
        <f t="shared" si="4"/>
        <v>677181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120000</v>
      </c>
      <c r="V34" s="43"/>
      <c r="W34" s="43"/>
      <c r="X34" s="43"/>
    </row>
    <row r="35" spans="1:24" s="42" customFormat="1"/>
  </sheetData>
  <mergeCells count="19">
    <mergeCell ref="P3:S3"/>
    <mergeCell ref="A9:R9"/>
    <mergeCell ref="J5:T5"/>
    <mergeCell ref="O4:R4"/>
    <mergeCell ref="N6:R6"/>
    <mergeCell ref="J7:T7"/>
    <mergeCell ref="O8:R8"/>
    <mergeCell ref="R11:U11"/>
    <mergeCell ref="H12:I12"/>
    <mergeCell ref="J12:K12"/>
    <mergeCell ref="L12:M12"/>
    <mergeCell ref="N12:O12"/>
    <mergeCell ref="P12:Q12"/>
    <mergeCell ref="G11:Q11"/>
    <mergeCell ref="A11:A13"/>
    <mergeCell ref="C11:C13"/>
    <mergeCell ref="D11:D13"/>
    <mergeCell ref="E11:E13"/>
    <mergeCell ref="F11:F12"/>
  </mergeCells>
  <pageMargins left="0" right="0" top="0" bottom="0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Лист3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Gkh3</cp:lastModifiedBy>
  <cp:lastPrinted>2017-12-21T06:04:00Z</cp:lastPrinted>
  <dcterms:created xsi:type="dcterms:W3CDTF">2017-02-03T13:25:41Z</dcterms:created>
  <dcterms:modified xsi:type="dcterms:W3CDTF">2017-12-21T06:10:35Z</dcterms:modified>
</cp:coreProperties>
</file>