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СВОД 2017 )" sheetId="1" r:id="rId1"/>
  </sheets>
  <definedNames/>
  <calcPr fullCalcOnLoad="1"/>
</workbook>
</file>

<file path=xl/comments1.xml><?xml version="1.0" encoding="utf-8"?>
<comments xmlns="http://schemas.openxmlformats.org/spreadsheetml/2006/main">
  <authors>
    <author>Gkh</author>
    <author>Gkh2</author>
  </authors>
  <commentList>
    <comment ref="B10" authorId="0">
      <text>
        <r>
          <rPr>
            <b/>
            <sz val="8"/>
            <rFont val="Tahoma"/>
            <family val="2"/>
          </rPr>
          <t>Gkh:</t>
        </r>
        <r>
          <rPr>
            <sz val="8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rFont val="Tahoma"/>
            <family val="2"/>
          </rPr>
          <t>Gkh2:</t>
        </r>
        <r>
          <rPr>
            <sz val="9"/>
            <rFont val="Tahoma"/>
            <family val="2"/>
          </rPr>
          <t xml:space="preserve">
18м.кв.-свободная площадь (нет арендатора) 18кв.м.х 0,017х 12=3,6 Гкал.</t>
        </r>
      </text>
    </comment>
    <comment ref="B44" authorId="1">
      <text>
        <r>
          <rPr>
            <b/>
            <sz val="9"/>
            <rFont val="Tahoma"/>
            <family val="2"/>
          </rPr>
          <t>Gkh2:</t>
        </r>
        <r>
          <rPr>
            <sz val="9"/>
            <rFont val="Tahoma"/>
            <family val="2"/>
          </rPr>
          <t xml:space="preserve">
ЦДМ+ ЦКиС</t>
        </r>
      </text>
    </comment>
  </commentList>
</comments>
</file>

<file path=xl/sharedStrings.xml><?xml version="1.0" encoding="utf-8"?>
<sst xmlns="http://schemas.openxmlformats.org/spreadsheetml/2006/main" count="96" uniqueCount="86">
  <si>
    <t>Бухгалтерия</t>
  </si>
  <si>
    <t>Электроэнергия</t>
  </si>
  <si>
    <t>Теплоэнергия</t>
  </si>
  <si>
    <t>Электросвязь</t>
  </si>
  <si>
    <t>тыс.руб.</t>
  </si>
  <si>
    <t>Гкал.</t>
  </si>
  <si>
    <t>тыс.куб.м.</t>
  </si>
  <si>
    <t>кг.</t>
  </si>
  <si>
    <t>кол-во</t>
  </si>
  <si>
    <t>литры</t>
  </si>
  <si>
    <t>тыс.куб.м</t>
  </si>
  <si>
    <t>тыс. КВт.ч</t>
  </si>
  <si>
    <t>Уличное освещение</t>
  </si>
  <si>
    <t>ТБО</t>
  </si>
  <si>
    <t>ЛИМИТЫ</t>
  </si>
  <si>
    <t>ПОТРЕБЛЕНИЯ ТОПЛИВНО- ЭНЕРГЕТИЧЕСКИХ РЕСУРСОВ,</t>
  </si>
  <si>
    <t>ВОДОПОТРЕБЛЕНИЯ И ВОДООТВЕДЕНИЯ ДЛЯ БЮДЖЕТНЫХ УЧРЕЖДЕНИЙ, ФИНАНСИРУЕМЫХ ИЗ БЮДЖЕТА</t>
  </si>
  <si>
    <t>Итого</t>
  </si>
  <si>
    <t xml:space="preserve">  </t>
  </si>
  <si>
    <t xml:space="preserve">Водоснабжение </t>
  </si>
  <si>
    <t xml:space="preserve"> Водоотведение</t>
  </si>
  <si>
    <t>маш. Час</t>
  </si>
  <si>
    <t>тыс. руб.</t>
  </si>
  <si>
    <t>№п/п</t>
  </si>
  <si>
    <t>Наименование потребителя ТЭР</t>
  </si>
  <si>
    <t>тыс. куб.м.</t>
  </si>
  <si>
    <t>к Постановлению администрации  поселка Ставрово</t>
  </si>
  <si>
    <t>МКУ "Благоустройство"поселка Ставрово</t>
  </si>
  <si>
    <t>МКУ "Благоустройство"поселка Ставрово (уличное освещение заводск.микр.)</t>
  </si>
  <si>
    <t>Администрация поселка Ставрово</t>
  </si>
  <si>
    <t xml:space="preserve">МУ "Административно - хозяйственное управление" </t>
  </si>
  <si>
    <t>Здание МКУ "Благоустройство"поселка Ставрово</t>
  </si>
  <si>
    <t>Баня</t>
  </si>
  <si>
    <t>Здание ул. Октябрьская д.118в (ЦНХТ)</t>
  </si>
  <si>
    <t>1.1</t>
  </si>
  <si>
    <t>1.2</t>
  </si>
  <si>
    <t xml:space="preserve"> Хоккейный корт</t>
  </si>
  <si>
    <t>1.3</t>
  </si>
  <si>
    <t>1.4</t>
  </si>
  <si>
    <t>3.1</t>
  </si>
  <si>
    <t>3.2</t>
  </si>
  <si>
    <t>3.3</t>
  </si>
  <si>
    <t>4.1</t>
  </si>
  <si>
    <t>4.2</t>
  </si>
  <si>
    <t>5.2</t>
  </si>
  <si>
    <t xml:space="preserve">Стадион (Липки) 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</si>
  <si>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</si>
  <si>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Водоотведение маш./час.</t>
  </si>
  <si>
    <t>МБУ "ФСК"</t>
  </si>
  <si>
    <t>Кладбище</t>
  </si>
  <si>
    <t>3.4</t>
  </si>
  <si>
    <t>ГОЧС, ДДС,</t>
  </si>
  <si>
    <t>ул. Ленина д.4 кв4</t>
  </si>
  <si>
    <t>МБУК  "ЦКиС"</t>
  </si>
  <si>
    <t>ВУР</t>
  </si>
  <si>
    <t>Здан.  ул.Октябрь. д.95  (Юность)</t>
  </si>
  <si>
    <t>Здан.  ул.Октябр. д.118в (ЦКиС)</t>
  </si>
  <si>
    <t>Маг. ул. Октяб. д.126</t>
  </si>
  <si>
    <t>ул. Советская д.45</t>
  </si>
  <si>
    <t>ул.Советская д.46а</t>
  </si>
  <si>
    <t>3.5</t>
  </si>
  <si>
    <t>ул. Механизаторов д.6 ком.4</t>
  </si>
  <si>
    <t>1.5</t>
  </si>
  <si>
    <t>1.6</t>
  </si>
  <si>
    <t>1.7</t>
  </si>
  <si>
    <t>1.8</t>
  </si>
  <si>
    <t>1.9</t>
  </si>
  <si>
    <t>1.10</t>
  </si>
  <si>
    <t>1.11</t>
  </si>
  <si>
    <t>1.12</t>
  </si>
  <si>
    <t>ул.Октябрьская д 148</t>
  </si>
  <si>
    <t>ПОСЕЛКА СТАВРОВО НА 2017 год</t>
  </si>
  <si>
    <t>ГСМ</t>
  </si>
  <si>
    <t>Бензин</t>
  </si>
  <si>
    <t>ул. Советская д.34.кв.6</t>
  </si>
  <si>
    <t>ул. Юбилейная д.6 кв 47</t>
  </si>
  <si>
    <t>ул. Юбилейная д.10.кв.38</t>
  </si>
  <si>
    <t>ул.Комсомольская д.7а к 1</t>
  </si>
  <si>
    <t>ул.Комсомольская д.7а к 6</t>
  </si>
  <si>
    <t>тыс.руб</t>
  </si>
  <si>
    <t>3.6</t>
  </si>
  <si>
    <t>Горячее водоснабжение</t>
  </si>
  <si>
    <t>Приложение №1</t>
  </si>
  <si>
    <t>3,6</t>
  </si>
  <si>
    <t>Энергосервисный контрак</t>
  </si>
  <si>
    <t xml:space="preserve">  от  16.10.2017                                         №190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</si>
</sst>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"/>
    <numFmt numFmtId="176" formatCode="0.0000"/>
    <numFmt numFmtId="177" formatCode="[$-FC19]d\ mmmm\ yyyy\ &quot;г.&quot;"/>
    <numFmt numFmtId="178" formatCode="#,##0.000_ ;\-#,##0.000\ "/>
    <numFmt numFmtId="179" formatCode="_-* #,##0.0_р_._-;\-* #,##0.0_р_._-;_-* &quot;-&quot;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175" fontId="14" fillId="0" borderId="15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wrapText="1"/>
    </xf>
    <xf numFmtId="175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33" borderId="15" xfId="0" applyFont="1" applyFill="1" applyBorder="1" applyAlignment="1">
      <alignment horizontal="center"/>
    </xf>
    <xf numFmtId="0" fontId="14" fillId="0" borderId="15" xfId="0" applyFont="1" applyBorder="1" applyAlignment="1">
      <alignment wrapText="1"/>
    </xf>
    <xf numFmtId="178" fontId="14" fillId="0" borderId="15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wrapText="1"/>
    </xf>
    <xf numFmtId="0" fontId="13" fillId="33" borderId="15" xfId="0" applyFont="1" applyFill="1" applyBorder="1" applyAlignment="1">
      <alignment wrapText="1"/>
    </xf>
    <xf numFmtId="172" fontId="13" fillId="33" borderId="15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15" xfId="0" applyNumberFormat="1" applyFont="1" applyFill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176" fontId="13" fillId="0" borderId="15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2" fontId="14" fillId="0" borderId="15" xfId="0" applyNumberFormat="1" applyFont="1" applyBorder="1" applyAlignment="1">
      <alignment horizontal="center"/>
    </xf>
    <xf numFmtId="176" fontId="14" fillId="0" borderId="15" xfId="0" applyNumberFormat="1" applyFont="1" applyFill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178" fontId="14" fillId="0" borderId="13" xfId="0" applyNumberFormat="1" applyFont="1" applyBorder="1" applyAlignment="1">
      <alignment horizontal="center"/>
    </xf>
    <xf numFmtId="1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33" borderId="15" xfId="0" applyFont="1" applyFill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172" fontId="14" fillId="33" borderId="15" xfId="0" applyNumberFormat="1" applyFont="1" applyFill="1" applyBorder="1" applyAlignment="1">
      <alignment horizontal="center"/>
    </xf>
    <xf numFmtId="1" fontId="13" fillId="33" borderId="15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3" fontId="14" fillId="0" borderId="15" xfId="62" applyNumberFormat="1" applyFont="1" applyFill="1" applyBorder="1" applyAlignment="1">
      <alignment horizontal="center"/>
    </xf>
    <xf numFmtId="171" fontId="14" fillId="0" borderId="15" xfId="62" applyFont="1" applyFill="1" applyBorder="1" applyAlignment="1">
      <alignment horizontal="center"/>
    </xf>
    <xf numFmtId="173" fontId="13" fillId="0" borderId="15" xfId="62" applyNumberFormat="1" applyFont="1" applyFill="1" applyBorder="1" applyAlignment="1">
      <alignment horizontal="center"/>
    </xf>
    <xf numFmtId="171" fontId="13" fillId="0" borderId="15" xfId="62" applyFont="1" applyFill="1" applyBorder="1" applyAlignment="1">
      <alignment horizontal="center"/>
    </xf>
    <xf numFmtId="171" fontId="13" fillId="0" borderId="15" xfId="62" applyNumberFormat="1" applyFont="1" applyFill="1" applyBorder="1" applyAlignment="1">
      <alignment horizontal="center"/>
    </xf>
    <xf numFmtId="178" fontId="13" fillId="0" borderId="15" xfId="62" applyNumberFormat="1" applyFont="1" applyBorder="1" applyAlignment="1">
      <alignment horizontal="center"/>
    </xf>
    <xf numFmtId="171" fontId="14" fillId="0" borderId="15" xfId="6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175" fontId="13" fillId="33" borderId="11" xfId="0" applyNumberFormat="1" applyFont="1" applyFill="1" applyBorder="1" applyAlignment="1">
      <alignment horizontal="center" vertical="center" wrapText="1"/>
    </xf>
    <xf numFmtId="175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60" zoomScaleNormal="60" zoomScalePageLayoutView="50" workbookViewId="0" topLeftCell="A1">
      <selection activeCell="Q8" sqref="Q8:R8"/>
    </sheetView>
  </sheetViews>
  <sheetFormatPr defaultColWidth="9.00390625" defaultRowHeight="12.75"/>
  <cols>
    <col min="1" max="1" width="5.375" style="0" customWidth="1"/>
    <col min="2" max="2" width="33.50390625" style="0" customWidth="1"/>
    <col min="3" max="3" width="7.875" style="0" customWidth="1"/>
    <col min="4" max="4" width="11.50390625" style="0" customWidth="1"/>
    <col min="5" max="5" width="9.625" style="0" customWidth="1"/>
    <col min="6" max="6" width="13.125" style="0" customWidth="1"/>
    <col min="7" max="7" width="10.50390625" style="0" customWidth="1"/>
    <col min="8" max="8" width="10.625" style="0" customWidth="1"/>
    <col min="9" max="9" width="6.375" style="0" hidden="1" customWidth="1"/>
    <col min="10" max="10" width="0.37109375" style="0" hidden="1" customWidth="1"/>
    <col min="11" max="11" width="10.75390625" style="0" customWidth="1"/>
    <col min="12" max="12" width="11.625" style="0" customWidth="1"/>
    <col min="13" max="13" width="8.125" style="64" customWidth="1"/>
    <col min="14" max="14" width="9.375" style="64" customWidth="1"/>
    <col min="15" max="15" width="10.00390625" style="64" customWidth="1"/>
    <col min="16" max="16" width="8.625" style="64" customWidth="1"/>
    <col min="17" max="17" width="9.375" style="0" customWidth="1"/>
    <col min="18" max="18" width="10.375" style="0" customWidth="1"/>
    <col min="19" max="19" width="9.875" style="0" customWidth="1"/>
    <col min="20" max="20" width="11.125" style="0" customWidth="1"/>
    <col min="21" max="21" width="9.125" style="0" customWidth="1"/>
    <col min="22" max="22" width="9.25390625" style="0" customWidth="1"/>
    <col min="23" max="23" width="7.375" style="0" customWidth="1"/>
    <col min="24" max="24" width="10.75390625" style="0" customWidth="1"/>
    <col min="25" max="25" width="8.375" style="0" customWidth="1"/>
    <col min="26" max="27" width="10.875" style="0" customWidth="1"/>
  </cols>
  <sheetData>
    <row r="1" spans="6:16" ht="14.25">
      <c r="F1" s="3"/>
      <c r="G1" s="3"/>
      <c r="H1" s="3"/>
      <c r="K1" s="13" t="s">
        <v>82</v>
      </c>
      <c r="L1" s="13"/>
      <c r="M1" s="62"/>
      <c r="N1" s="62"/>
      <c r="O1" s="62"/>
      <c r="P1" s="62"/>
    </row>
    <row r="2" spans="6:16" ht="14.25">
      <c r="F2" s="3"/>
      <c r="G2" s="3"/>
      <c r="H2" s="3"/>
      <c r="K2" s="13" t="s">
        <v>26</v>
      </c>
      <c r="L2" s="13"/>
      <c r="M2" s="62"/>
      <c r="N2" s="62"/>
      <c r="O2" s="62"/>
      <c r="P2" s="62"/>
    </row>
    <row r="3" spans="6:16" ht="14.25">
      <c r="F3" s="3"/>
      <c r="G3" s="3"/>
      <c r="H3" s="3"/>
      <c r="K3" s="60"/>
      <c r="L3" s="60"/>
      <c r="M3" s="62"/>
      <c r="N3" s="62"/>
      <c r="O3" s="62"/>
      <c r="P3" s="62"/>
    </row>
    <row r="4" spans="6:16" ht="14.25">
      <c r="F4" s="3"/>
      <c r="G4" s="3"/>
      <c r="H4" s="3"/>
      <c r="K4" s="107" t="s">
        <v>85</v>
      </c>
      <c r="L4" s="107"/>
      <c r="M4" s="107"/>
      <c r="N4" s="62"/>
      <c r="O4" s="62"/>
      <c r="P4" s="62"/>
    </row>
    <row r="5" spans="3:16" ht="15">
      <c r="C5" s="61"/>
      <c r="D5" s="61"/>
      <c r="E5" s="61"/>
      <c r="F5" s="61"/>
      <c r="G5" s="61" t="s">
        <v>14</v>
      </c>
      <c r="H5" s="61"/>
      <c r="I5" s="61"/>
      <c r="J5" s="61"/>
      <c r="K5" s="61"/>
      <c r="L5" s="61"/>
      <c r="M5" s="63"/>
      <c r="N5" s="63"/>
      <c r="O5" s="63"/>
      <c r="P5" s="63"/>
    </row>
    <row r="6" spans="3:16" ht="15">
      <c r="C6" s="61"/>
      <c r="D6" s="61" t="s">
        <v>15</v>
      </c>
      <c r="E6" s="61"/>
      <c r="F6" s="61"/>
      <c r="G6" s="61"/>
      <c r="H6" s="61"/>
      <c r="I6" s="61"/>
      <c r="J6" s="61"/>
      <c r="K6" s="61"/>
      <c r="L6" s="61"/>
      <c r="M6" s="63"/>
      <c r="N6" s="63"/>
      <c r="O6" s="63"/>
      <c r="P6" s="63"/>
    </row>
    <row r="7" spans="3:16" ht="15">
      <c r="C7" s="61" t="s">
        <v>16</v>
      </c>
      <c r="D7" s="61"/>
      <c r="E7" s="61"/>
      <c r="F7" s="61"/>
      <c r="G7" s="61"/>
      <c r="H7" s="61"/>
      <c r="I7" s="61"/>
      <c r="J7" s="61"/>
      <c r="K7" s="61"/>
      <c r="L7" s="61"/>
      <c r="M7" s="63"/>
      <c r="N7" s="63"/>
      <c r="O7" s="63"/>
      <c r="P7" s="63"/>
    </row>
    <row r="8" spans="3:24" ht="15">
      <c r="C8" s="61"/>
      <c r="D8" s="61"/>
      <c r="E8" s="78" t="s">
        <v>71</v>
      </c>
      <c r="F8" s="78"/>
      <c r="G8" s="78"/>
      <c r="H8" s="78"/>
      <c r="I8" s="78"/>
      <c r="J8" s="78"/>
      <c r="K8" s="78"/>
      <c r="L8" s="78"/>
      <c r="M8" s="63"/>
      <c r="N8" s="63"/>
      <c r="O8" s="63"/>
      <c r="P8" s="63"/>
      <c r="X8" s="4"/>
    </row>
    <row r="9" ht="8.25" customHeight="1"/>
    <row r="10" spans="1:27" s="7" customFormat="1" ht="13.5" customHeight="1">
      <c r="A10" s="79" t="s">
        <v>23</v>
      </c>
      <c r="B10" s="82" t="s">
        <v>24</v>
      </c>
      <c r="C10" s="83" t="s">
        <v>1</v>
      </c>
      <c r="D10" s="83"/>
      <c r="E10" s="84" t="s">
        <v>2</v>
      </c>
      <c r="F10" s="84"/>
      <c r="G10" s="85" t="s">
        <v>13</v>
      </c>
      <c r="H10" s="86"/>
      <c r="I10" s="86"/>
      <c r="J10" s="87"/>
      <c r="K10" s="83" t="s">
        <v>3</v>
      </c>
      <c r="L10" s="83"/>
      <c r="M10" s="91" t="s">
        <v>73</v>
      </c>
      <c r="N10" s="91"/>
      <c r="O10" s="94" t="s">
        <v>72</v>
      </c>
      <c r="P10" s="95"/>
      <c r="Q10" s="98" t="s">
        <v>81</v>
      </c>
      <c r="R10" s="99"/>
      <c r="S10" s="84" t="s">
        <v>19</v>
      </c>
      <c r="T10" s="84"/>
      <c r="U10" s="84" t="s">
        <v>20</v>
      </c>
      <c r="V10" s="84"/>
      <c r="W10" s="98" t="s">
        <v>47</v>
      </c>
      <c r="X10" s="99"/>
      <c r="Y10" s="5"/>
      <c r="Z10" s="5"/>
      <c r="AA10" s="6"/>
    </row>
    <row r="11" spans="1:27" s="7" customFormat="1" ht="20.25" customHeight="1">
      <c r="A11" s="80"/>
      <c r="B11" s="82"/>
      <c r="C11" s="83"/>
      <c r="D11" s="83"/>
      <c r="E11" s="84"/>
      <c r="F11" s="84"/>
      <c r="G11" s="88"/>
      <c r="H11" s="89"/>
      <c r="I11" s="89"/>
      <c r="J11" s="90"/>
      <c r="K11" s="83"/>
      <c r="L11" s="83"/>
      <c r="M11" s="91"/>
      <c r="N11" s="91"/>
      <c r="O11" s="96"/>
      <c r="P11" s="97"/>
      <c r="Q11" s="100"/>
      <c r="R11" s="101"/>
      <c r="S11" s="84"/>
      <c r="T11" s="84"/>
      <c r="U11" s="84"/>
      <c r="V11" s="84"/>
      <c r="W11" s="100"/>
      <c r="X11" s="101"/>
      <c r="Y11" s="5"/>
      <c r="Z11" s="5"/>
      <c r="AA11" s="5"/>
    </row>
    <row r="12" spans="1:27" s="7" customFormat="1" ht="12.75" customHeight="1">
      <c r="A12" s="80"/>
      <c r="B12" s="82"/>
      <c r="C12" s="102" t="s">
        <v>11</v>
      </c>
      <c r="D12" s="102" t="s">
        <v>4</v>
      </c>
      <c r="E12" s="80" t="s">
        <v>5</v>
      </c>
      <c r="F12" s="80" t="s">
        <v>79</v>
      </c>
      <c r="G12" s="92" t="s">
        <v>6</v>
      </c>
      <c r="H12" s="92" t="s">
        <v>4</v>
      </c>
      <c r="I12" s="17"/>
      <c r="J12" s="18"/>
      <c r="K12" s="102" t="s">
        <v>8</v>
      </c>
      <c r="L12" s="102" t="s">
        <v>4</v>
      </c>
      <c r="M12" s="103" t="s">
        <v>9</v>
      </c>
      <c r="N12" s="105" t="s">
        <v>4</v>
      </c>
      <c r="O12" s="103" t="s">
        <v>9</v>
      </c>
      <c r="P12" s="105" t="s">
        <v>4</v>
      </c>
      <c r="Q12" s="16"/>
      <c r="R12" s="16"/>
      <c r="S12" s="80" t="s">
        <v>10</v>
      </c>
      <c r="T12" s="80" t="s">
        <v>4</v>
      </c>
      <c r="U12" s="80" t="s">
        <v>4</v>
      </c>
      <c r="V12" s="80" t="s">
        <v>4</v>
      </c>
      <c r="W12" s="16"/>
      <c r="X12" s="16"/>
      <c r="Y12" s="8"/>
      <c r="Z12" s="5"/>
      <c r="AA12" s="5"/>
    </row>
    <row r="13" spans="1:27" s="7" customFormat="1" ht="36.75" customHeight="1">
      <c r="A13" s="81"/>
      <c r="B13" s="82"/>
      <c r="C13" s="93"/>
      <c r="D13" s="93"/>
      <c r="E13" s="81"/>
      <c r="F13" s="81"/>
      <c r="G13" s="93"/>
      <c r="H13" s="93"/>
      <c r="I13" s="20" t="s">
        <v>7</v>
      </c>
      <c r="J13" s="20" t="s">
        <v>4</v>
      </c>
      <c r="K13" s="93"/>
      <c r="L13" s="93"/>
      <c r="M13" s="104"/>
      <c r="N13" s="106"/>
      <c r="O13" s="104"/>
      <c r="P13" s="106"/>
      <c r="Q13" s="19" t="s">
        <v>25</v>
      </c>
      <c r="R13" s="19" t="s">
        <v>22</v>
      </c>
      <c r="S13" s="81"/>
      <c r="T13" s="81"/>
      <c r="U13" s="81"/>
      <c r="V13" s="81"/>
      <c r="W13" s="19" t="s">
        <v>21</v>
      </c>
      <c r="X13" s="19" t="s">
        <v>22</v>
      </c>
      <c r="Y13" s="5"/>
      <c r="Z13" s="5"/>
      <c r="AA13" s="5"/>
    </row>
    <row r="14" spans="1:27" s="10" customFormat="1" ht="14.25" customHeight="1" hidden="1">
      <c r="A14" s="21"/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38">
        <v>12</v>
      </c>
      <c r="N14" s="38">
        <v>13</v>
      </c>
      <c r="O14" s="38"/>
      <c r="P14" s="38"/>
      <c r="Q14" s="22"/>
      <c r="R14" s="22"/>
      <c r="S14" s="22">
        <v>14</v>
      </c>
      <c r="T14" s="22">
        <v>15</v>
      </c>
      <c r="U14" s="22">
        <v>18</v>
      </c>
      <c r="V14" s="22">
        <v>19</v>
      </c>
      <c r="W14" s="22">
        <v>16</v>
      </c>
      <c r="X14" s="22">
        <v>17</v>
      </c>
      <c r="Y14" s="9"/>
      <c r="Z14" s="9"/>
      <c r="AA14" s="9"/>
    </row>
    <row r="15" spans="1:27" s="10" customFormat="1" ht="32.25" customHeight="1">
      <c r="A15" s="47">
        <v>1</v>
      </c>
      <c r="B15" s="23" t="s">
        <v>29</v>
      </c>
      <c r="C15" s="24">
        <f>C20+C21+C25+C26+C27+C28+C29</f>
        <v>25.48</v>
      </c>
      <c r="D15" s="25">
        <f>D20+D21+D25+D26+D27+D28+D29</f>
        <v>166.20999999999998</v>
      </c>
      <c r="E15" s="25">
        <f>E20+E21+E23+E24+E25+E26+E27+E28+E29+E17</f>
        <v>54.95000000000001</v>
      </c>
      <c r="F15" s="71">
        <f>F17+F20+F21+F23+F24+F26+F27+F28+F29</f>
        <v>108.02675450000001</v>
      </c>
      <c r="G15" s="26"/>
      <c r="H15" s="25"/>
      <c r="I15" s="24"/>
      <c r="J15" s="27"/>
      <c r="K15" s="24">
        <f>K17+K18+K19</f>
        <v>4</v>
      </c>
      <c r="L15" s="28">
        <f>L17+L18+L19</f>
        <v>39</v>
      </c>
      <c r="M15" s="65"/>
      <c r="N15" s="66"/>
      <c r="O15" s="66"/>
      <c r="P15" s="66"/>
      <c r="Q15" s="25"/>
      <c r="R15" s="25"/>
      <c r="S15" s="24">
        <f>S17</f>
        <v>0.005</v>
      </c>
      <c r="T15" s="72">
        <f>T17</f>
        <v>0.18</v>
      </c>
      <c r="U15" s="24"/>
      <c r="V15" s="25"/>
      <c r="W15" s="29"/>
      <c r="X15" s="28"/>
      <c r="Y15" s="9"/>
      <c r="Z15" s="9"/>
      <c r="AA15" s="9"/>
    </row>
    <row r="16" spans="1:27" s="10" customFormat="1" ht="47.25" customHeight="1" hidden="1">
      <c r="A16" s="21">
        <v>2</v>
      </c>
      <c r="B16" s="23"/>
      <c r="C16" s="22"/>
      <c r="D16" s="30"/>
      <c r="E16" s="22"/>
      <c r="F16" s="73"/>
      <c r="G16" s="22"/>
      <c r="H16" s="31"/>
      <c r="I16" s="22"/>
      <c r="J16" s="32"/>
      <c r="K16" s="22"/>
      <c r="L16" s="31"/>
      <c r="M16" s="38"/>
      <c r="N16" s="38"/>
      <c r="O16" s="38"/>
      <c r="P16" s="38"/>
      <c r="Q16" s="22"/>
      <c r="R16" s="22"/>
      <c r="S16" s="22"/>
      <c r="T16" s="31"/>
      <c r="U16" s="22"/>
      <c r="V16" s="22"/>
      <c r="W16" s="33"/>
      <c r="X16" s="31"/>
      <c r="Y16" s="9"/>
      <c r="Z16" s="9"/>
      <c r="AA16" s="9"/>
    </row>
    <row r="17" spans="1:27" s="10" customFormat="1" ht="24" customHeight="1">
      <c r="A17" s="34" t="s">
        <v>34</v>
      </c>
      <c r="B17" s="35" t="s">
        <v>54</v>
      </c>
      <c r="C17" s="22"/>
      <c r="D17" s="30"/>
      <c r="E17" s="30">
        <v>3.6</v>
      </c>
      <c r="F17" s="73">
        <f>E17*1965.91/1000</f>
        <v>7.077276</v>
      </c>
      <c r="G17" s="36"/>
      <c r="H17" s="31"/>
      <c r="I17" s="22"/>
      <c r="J17" s="32"/>
      <c r="K17" s="22">
        <v>1</v>
      </c>
      <c r="L17" s="31">
        <v>9</v>
      </c>
      <c r="M17" s="38"/>
      <c r="N17" s="67"/>
      <c r="O17" s="67"/>
      <c r="P17" s="67"/>
      <c r="Q17" s="30"/>
      <c r="R17" s="30"/>
      <c r="S17" s="22">
        <v>0.005</v>
      </c>
      <c r="T17" s="31">
        <v>0.18</v>
      </c>
      <c r="U17" s="22"/>
      <c r="V17" s="74"/>
      <c r="W17" s="33"/>
      <c r="X17" s="31"/>
      <c r="Y17" s="9"/>
      <c r="Z17" s="9"/>
      <c r="AA17" s="9"/>
    </row>
    <row r="18" spans="1:27" s="10" customFormat="1" ht="24" customHeight="1">
      <c r="A18" s="34" t="s">
        <v>35</v>
      </c>
      <c r="B18" s="35" t="s">
        <v>51</v>
      </c>
      <c r="C18" s="22"/>
      <c r="D18" s="30"/>
      <c r="E18" s="30"/>
      <c r="F18" s="73"/>
      <c r="G18" s="36"/>
      <c r="H18" s="31"/>
      <c r="I18" s="22"/>
      <c r="J18" s="32"/>
      <c r="K18" s="22">
        <v>2</v>
      </c>
      <c r="L18" s="31">
        <v>20</v>
      </c>
      <c r="M18" s="38"/>
      <c r="N18" s="67"/>
      <c r="O18" s="67"/>
      <c r="P18" s="67"/>
      <c r="Q18" s="30"/>
      <c r="R18" s="30"/>
      <c r="S18" s="22"/>
      <c r="T18" s="31"/>
      <c r="U18" s="22"/>
      <c r="V18" s="74"/>
      <c r="W18" s="33"/>
      <c r="X18" s="31"/>
      <c r="Y18" s="9"/>
      <c r="Z18" s="9"/>
      <c r="AA18" s="9"/>
    </row>
    <row r="19" spans="1:27" s="10" customFormat="1" ht="23.25" customHeight="1">
      <c r="A19" s="34" t="s">
        <v>37</v>
      </c>
      <c r="B19" s="35" t="s">
        <v>0</v>
      </c>
      <c r="C19" s="22"/>
      <c r="D19" s="30"/>
      <c r="E19" s="30"/>
      <c r="F19" s="75"/>
      <c r="G19" s="36"/>
      <c r="H19" s="30"/>
      <c r="I19" s="22"/>
      <c r="J19" s="32"/>
      <c r="K19" s="22">
        <v>1</v>
      </c>
      <c r="L19" s="31">
        <v>10</v>
      </c>
      <c r="M19" s="38"/>
      <c r="N19" s="67"/>
      <c r="O19" s="67"/>
      <c r="P19" s="67"/>
      <c r="Q19" s="30"/>
      <c r="R19" s="30"/>
      <c r="S19" s="22"/>
      <c r="T19" s="31"/>
      <c r="U19" s="22"/>
      <c r="V19" s="74"/>
      <c r="W19" s="33"/>
      <c r="X19" s="31"/>
      <c r="Y19" s="9"/>
      <c r="Z19" s="9"/>
      <c r="AA19" s="9"/>
    </row>
    <row r="20" spans="1:27" s="10" customFormat="1" ht="20.25" customHeight="1">
      <c r="A20" s="34" t="s">
        <v>38</v>
      </c>
      <c r="B20" s="35" t="s">
        <v>57</v>
      </c>
      <c r="C20" s="38">
        <v>23.8</v>
      </c>
      <c r="D20" s="30">
        <v>158.98</v>
      </c>
      <c r="E20" s="67">
        <v>14.8</v>
      </c>
      <c r="F20" s="73">
        <f aca="true" t="shared" si="0" ref="F20:F29">E20*1965.91/1000</f>
        <v>29.095468000000004</v>
      </c>
      <c r="G20" s="36"/>
      <c r="H20" s="30"/>
      <c r="I20" s="22"/>
      <c r="J20" s="32"/>
      <c r="K20" s="22"/>
      <c r="L20" s="33"/>
      <c r="M20" s="38"/>
      <c r="N20" s="67"/>
      <c r="O20" s="67"/>
      <c r="P20" s="67"/>
      <c r="Q20" s="30"/>
      <c r="R20" s="30"/>
      <c r="S20" s="22"/>
      <c r="T20" s="31"/>
      <c r="U20" s="22"/>
      <c r="V20" s="74"/>
      <c r="W20" s="33"/>
      <c r="X20" s="31"/>
      <c r="Y20" s="9"/>
      <c r="Z20" s="9"/>
      <c r="AA20" s="9"/>
    </row>
    <row r="21" spans="1:27" s="10" customFormat="1" ht="18" customHeight="1">
      <c r="A21" s="34" t="s">
        <v>62</v>
      </c>
      <c r="B21" s="35" t="s">
        <v>52</v>
      </c>
      <c r="C21" s="22">
        <v>0.3</v>
      </c>
      <c r="D21" s="30">
        <v>1.29</v>
      </c>
      <c r="E21" s="67">
        <v>10.02</v>
      </c>
      <c r="F21" s="73">
        <f t="shared" si="0"/>
        <v>19.6984182</v>
      </c>
      <c r="G21" s="36"/>
      <c r="H21" s="30"/>
      <c r="I21" s="22"/>
      <c r="J21" s="32"/>
      <c r="K21" s="22"/>
      <c r="L21" s="33"/>
      <c r="M21" s="38"/>
      <c r="N21" s="67"/>
      <c r="O21" s="67"/>
      <c r="P21" s="67"/>
      <c r="Q21" s="30"/>
      <c r="R21" s="30"/>
      <c r="S21" s="22"/>
      <c r="T21" s="31"/>
      <c r="U21" s="22"/>
      <c r="V21" s="74"/>
      <c r="W21" s="33"/>
      <c r="X21" s="31"/>
      <c r="Y21" s="9"/>
      <c r="Z21" s="9"/>
      <c r="AA21" s="9"/>
    </row>
    <row r="22" spans="1:27" s="10" customFormat="1" ht="12.75" customHeight="1" hidden="1">
      <c r="A22" s="34"/>
      <c r="B22" s="35"/>
      <c r="C22" s="22"/>
      <c r="D22" s="30"/>
      <c r="E22" s="67"/>
      <c r="F22" s="73">
        <f t="shared" si="0"/>
        <v>0</v>
      </c>
      <c r="G22" s="36"/>
      <c r="H22" s="30"/>
      <c r="I22" s="22"/>
      <c r="J22" s="32"/>
      <c r="K22" s="22"/>
      <c r="L22" s="33"/>
      <c r="M22" s="38"/>
      <c r="N22" s="67"/>
      <c r="O22" s="67"/>
      <c r="P22" s="67"/>
      <c r="Q22" s="30"/>
      <c r="R22" s="30"/>
      <c r="S22" s="22"/>
      <c r="T22" s="31"/>
      <c r="U22" s="22"/>
      <c r="V22" s="74"/>
      <c r="W22" s="33"/>
      <c r="X22" s="31"/>
      <c r="Y22" s="9"/>
      <c r="Z22" s="9"/>
      <c r="AA22" s="9"/>
    </row>
    <row r="23" spans="1:27" s="10" customFormat="1" ht="21" customHeight="1">
      <c r="A23" s="34" t="s">
        <v>63</v>
      </c>
      <c r="B23" s="35" t="s">
        <v>61</v>
      </c>
      <c r="C23" s="22"/>
      <c r="D23" s="30"/>
      <c r="E23" s="67">
        <v>1.8</v>
      </c>
      <c r="F23" s="73">
        <f t="shared" si="0"/>
        <v>3.538638</v>
      </c>
      <c r="G23" s="36"/>
      <c r="H23" s="30"/>
      <c r="I23" s="22"/>
      <c r="J23" s="32"/>
      <c r="K23" s="22"/>
      <c r="L23" s="33"/>
      <c r="M23" s="38"/>
      <c r="N23" s="67"/>
      <c r="O23" s="67"/>
      <c r="P23" s="67"/>
      <c r="Q23" s="30"/>
      <c r="R23" s="30"/>
      <c r="S23" s="22"/>
      <c r="T23" s="31"/>
      <c r="U23" s="22"/>
      <c r="V23" s="74"/>
      <c r="W23" s="33"/>
      <c r="X23" s="31"/>
      <c r="Y23" s="9"/>
      <c r="Z23" s="9"/>
      <c r="AA23" s="9"/>
    </row>
    <row r="24" spans="1:27" s="10" customFormat="1" ht="24" customHeight="1">
      <c r="A24" s="34" t="s">
        <v>64</v>
      </c>
      <c r="B24" s="35" t="s">
        <v>58</v>
      </c>
      <c r="C24" s="22"/>
      <c r="D24" s="30"/>
      <c r="E24" s="67">
        <v>8.73</v>
      </c>
      <c r="F24" s="73">
        <f t="shared" si="0"/>
        <v>17.1623943</v>
      </c>
      <c r="G24" s="36"/>
      <c r="H24" s="30"/>
      <c r="I24" s="22"/>
      <c r="J24" s="32"/>
      <c r="K24" s="22"/>
      <c r="L24" s="33"/>
      <c r="M24" s="38"/>
      <c r="N24" s="67"/>
      <c r="O24" s="67"/>
      <c r="P24" s="67"/>
      <c r="Q24" s="30"/>
      <c r="R24" s="30"/>
      <c r="S24" s="22"/>
      <c r="T24" s="31"/>
      <c r="U24" s="22"/>
      <c r="V24" s="74"/>
      <c r="W24" s="33"/>
      <c r="X24" s="31"/>
      <c r="Y24" s="9"/>
      <c r="Z24" s="9"/>
      <c r="AA24" s="9"/>
    </row>
    <row r="25" spans="1:27" s="10" customFormat="1" ht="22.5" customHeight="1">
      <c r="A25" s="34" t="s">
        <v>65</v>
      </c>
      <c r="B25" s="35" t="s">
        <v>74</v>
      </c>
      <c r="C25" s="22">
        <v>0.35</v>
      </c>
      <c r="D25" s="30">
        <v>1.51</v>
      </c>
      <c r="E25" s="67"/>
      <c r="F25" s="73">
        <f t="shared" si="0"/>
        <v>0</v>
      </c>
      <c r="G25" s="36"/>
      <c r="H25" s="30"/>
      <c r="I25" s="22"/>
      <c r="J25" s="32"/>
      <c r="K25" s="22"/>
      <c r="L25" s="33"/>
      <c r="M25" s="38"/>
      <c r="N25" s="67"/>
      <c r="O25" s="67"/>
      <c r="P25" s="67"/>
      <c r="Q25" s="30"/>
      <c r="R25" s="30"/>
      <c r="S25" s="22"/>
      <c r="T25" s="31"/>
      <c r="U25" s="22"/>
      <c r="V25" s="74"/>
      <c r="W25" s="33"/>
      <c r="X25" s="31"/>
      <c r="Y25" s="9"/>
      <c r="Z25" s="9"/>
      <c r="AA25" s="9"/>
    </row>
    <row r="26" spans="1:27" s="10" customFormat="1" ht="23.25" customHeight="1">
      <c r="A26" s="34" t="s">
        <v>66</v>
      </c>
      <c r="B26" s="35" t="s">
        <v>75</v>
      </c>
      <c r="C26" s="22">
        <v>0.45</v>
      </c>
      <c r="D26" s="30">
        <v>1.94</v>
      </c>
      <c r="E26" s="67">
        <v>8.8</v>
      </c>
      <c r="F26" s="73">
        <f t="shared" si="0"/>
        <v>17.300008000000002</v>
      </c>
      <c r="G26" s="36"/>
      <c r="H26" s="30"/>
      <c r="I26" s="22"/>
      <c r="J26" s="32"/>
      <c r="K26" s="22"/>
      <c r="L26" s="33"/>
      <c r="M26" s="38"/>
      <c r="N26" s="67"/>
      <c r="O26" s="67"/>
      <c r="P26" s="67"/>
      <c r="Q26" s="30"/>
      <c r="R26" s="30"/>
      <c r="S26" s="22"/>
      <c r="T26" s="31"/>
      <c r="U26" s="22"/>
      <c r="V26" s="74"/>
      <c r="W26" s="33"/>
      <c r="X26" s="31"/>
      <c r="Y26" s="9"/>
      <c r="Z26" s="9"/>
      <c r="AA26" s="9"/>
    </row>
    <row r="27" spans="1:27" s="10" customFormat="1" ht="24.75" customHeight="1">
      <c r="A27" s="34" t="s">
        <v>67</v>
      </c>
      <c r="B27" s="35" t="s">
        <v>76</v>
      </c>
      <c r="C27" s="22">
        <v>0.24</v>
      </c>
      <c r="D27" s="30">
        <v>1.03</v>
      </c>
      <c r="E27" s="67">
        <v>2.6</v>
      </c>
      <c r="F27" s="73">
        <f t="shared" si="0"/>
        <v>5.111366</v>
      </c>
      <c r="G27" s="36"/>
      <c r="H27" s="30"/>
      <c r="I27" s="22"/>
      <c r="J27" s="32"/>
      <c r="K27" s="22"/>
      <c r="L27" s="33"/>
      <c r="M27" s="38"/>
      <c r="N27" s="67"/>
      <c r="O27" s="67"/>
      <c r="P27" s="67"/>
      <c r="Q27" s="30"/>
      <c r="R27" s="30"/>
      <c r="S27" s="22"/>
      <c r="T27" s="31"/>
      <c r="U27" s="22"/>
      <c r="V27" s="74"/>
      <c r="W27" s="33"/>
      <c r="X27" s="31"/>
      <c r="Y27" s="9"/>
      <c r="Z27" s="9"/>
      <c r="AA27" s="9"/>
    </row>
    <row r="28" spans="1:27" s="10" customFormat="1" ht="23.25" customHeight="1">
      <c r="A28" s="34" t="s">
        <v>68</v>
      </c>
      <c r="B28" s="35" t="s">
        <v>77</v>
      </c>
      <c r="C28" s="22">
        <v>0.14</v>
      </c>
      <c r="D28" s="30">
        <v>0.6</v>
      </c>
      <c r="E28" s="67">
        <v>2</v>
      </c>
      <c r="F28" s="73">
        <f t="shared" si="0"/>
        <v>3.93182</v>
      </c>
      <c r="G28" s="36"/>
      <c r="H28" s="30"/>
      <c r="I28" s="22"/>
      <c r="J28" s="32"/>
      <c r="K28" s="22"/>
      <c r="L28" s="33"/>
      <c r="M28" s="38"/>
      <c r="N28" s="67"/>
      <c r="O28" s="67"/>
      <c r="P28" s="67"/>
      <c r="Q28" s="30"/>
      <c r="R28" s="30"/>
      <c r="S28" s="22"/>
      <c r="T28" s="31"/>
      <c r="U28" s="22"/>
      <c r="V28" s="74"/>
      <c r="W28" s="33"/>
      <c r="X28" s="31"/>
      <c r="Y28" s="9"/>
      <c r="Z28" s="9"/>
      <c r="AA28" s="9"/>
    </row>
    <row r="29" spans="1:27" s="10" customFormat="1" ht="23.25" customHeight="1">
      <c r="A29" s="34" t="s">
        <v>69</v>
      </c>
      <c r="B29" s="35" t="s">
        <v>78</v>
      </c>
      <c r="C29" s="22">
        <v>0.2</v>
      </c>
      <c r="D29" s="30">
        <v>0.86</v>
      </c>
      <c r="E29" s="67">
        <v>2.6</v>
      </c>
      <c r="F29" s="73">
        <f t="shared" si="0"/>
        <v>5.111366</v>
      </c>
      <c r="G29" s="36"/>
      <c r="H29" s="30"/>
      <c r="I29" s="22"/>
      <c r="J29" s="32"/>
      <c r="K29" s="22"/>
      <c r="L29" s="33"/>
      <c r="M29" s="38"/>
      <c r="N29" s="67"/>
      <c r="O29" s="67"/>
      <c r="P29" s="67"/>
      <c r="Q29" s="30"/>
      <c r="R29" s="30"/>
      <c r="S29" s="22"/>
      <c r="T29" s="31"/>
      <c r="U29" s="22"/>
      <c r="V29" s="74"/>
      <c r="W29" s="33"/>
      <c r="X29" s="31"/>
      <c r="Y29" s="9"/>
      <c r="Z29" s="9"/>
      <c r="AA29" s="9"/>
    </row>
    <row r="30" spans="1:27" s="10" customFormat="1" ht="57.75" customHeight="1">
      <c r="A30" s="47">
        <v>2</v>
      </c>
      <c r="B30" s="23" t="s">
        <v>30</v>
      </c>
      <c r="C30" s="24">
        <v>18</v>
      </c>
      <c r="D30" s="25">
        <f>C30*6</f>
        <v>108</v>
      </c>
      <c r="E30" s="25">
        <v>115</v>
      </c>
      <c r="F30" s="71">
        <f>E30*1965.91/1000</f>
        <v>226.07965000000002</v>
      </c>
      <c r="G30" s="26">
        <v>0.007</v>
      </c>
      <c r="H30" s="25">
        <v>2.5</v>
      </c>
      <c r="I30" s="24"/>
      <c r="J30" s="27"/>
      <c r="K30" s="24">
        <v>11</v>
      </c>
      <c r="L30" s="28">
        <v>165</v>
      </c>
      <c r="M30" s="65">
        <v>3000</v>
      </c>
      <c r="N30" s="66">
        <v>114.3</v>
      </c>
      <c r="O30" s="66"/>
      <c r="P30" s="66"/>
      <c r="Q30" s="25"/>
      <c r="R30" s="25"/>
      <c r="S30" s="24">
        <v>0.165</v>
      </c>
      <c r="T30" s="28">
        <v>5.8</v>
      </c>
      <c r="U30" s="24"/>
      <c r="V30" s="72"/>
      <c r="W30" s="29">
        <v>4</v>
      </c>
      <c r="X30" s="28">
        <v>10</v>
      </c>
      <c r="Y30" s="9"/>
      <c r="Z30" s="9"/>
      <c r="AA30" s="9"/>
    </row>
    <row r="31" spans="1:27" s="10" customFormat="1" ht="51" customHeight="1">
      <c r="A31" s="47">
        <v>3</v>
      </c>
      <c r="B31" s="39" t="s">
        <v>27</v>
      </c>
      <c r="C31" s="28">
        <f>C32+C33+C34+C36+++C38+C39</f>
        <v>721.9</v>
      </c>
      <c r="D31" s="25">
        <f>D32+D33+D34+D36+D38+D39</f>
        <v>4339</v>
      </c>
      <c r="E31" s="24">
        <f>E32+E39</f>
        <v>136.06</v>
      </c>
      <c r="F31" s="71">
        <f>F32+F39</f>
        <v>267.4817146</v>
      </c>
      <c r="G31" s="26">
        <f>G32+G35+G39</f>
        <v>39.015</v>
      </c>
      <c r="H31" s="28">
        <f>H32+H35+H39</f>
        <v>19.5</v>
      </c>
      <c r="I31" s="24"/>
      <c r="J31" s="27"/>
      <c r="K31" s="24">
        <f>K39</f>
        <v>1</v>
      </c>
      <c r="L31" s="28">
        <f>L39</f>
        <v>16</v>
      </c>
      <c r="M31" s="65">
        <f>M32+M35+M39</f>
        <v>2286</v>
      </c>
      <c r="N31" s="68">
        <f>N39+N35+N32</f>
        <v>87.07000000000001</v>
      </c>
      <c r="O31" s="65">
        <v>26193</v>
      </c>
      <c r="P31" s="68">
        <v>998</v>
      </c>
      <c r="Q31" s="26">
        <f>Q32+Q39</f>
        <v>2.704</v>
      </c>
      <c r="R31" s="25">
        <f>R32+R39</f>
        <v>415.62</v>
      </c>
      <c r="S31" s="25">
        <f>S32+S39</f>
        <v>2.3089999999999997</v>
      </c>
      <c r="T31" s="28">
        <f>T39+T32</f>
        <v>80.8</v>
      </c>
      <c r="U31" s="40">
        <f>U32+U39</f>
        <v>4.713</v>
      </c>
      <c r="V31" s="28">
        <f>V32+V39</f>
        <v>240</v>
      </c>
      <c r="W31" s="25"/>
      <c r="X31" s="25"/>
      <c r="Y31" s="9"/>
      <c r="Z31" s="9"/>
      <c r="AA31" s="9"/>
    </row>
    <row r="32" spans="1:27" s="10" customFormat="1" ht="25.5" customHeight="1">
      <c r="A32" s="34" t="s">
        <v>39</v>
      </c>
      <c r="B32" s="41" t="s">
        <v>32</v>
      </c>
      <c r="C32" s="31">
        <v>6</v>
      </c>
      <c r="D32" s="30">
        <v>40.08</v>
      </c>
      <c r="E32" s="22">
        <v>108</v>
      </c>
      <c r="F32" s="73">
        <f>E32*1965.91/1000</f>
        <v>212.31828</v>
      </c>
      <c r="G32" s="22">
        <v>0.009</v>
      </c>
      <c r="H32" s="31">
        <v>3.2</v>
      </c>
      <c r="I32" s="22"/>
      <c r="J32" s="32"/>
      <c r="K32" s="22"/>
      <c r="L32" s="31"/>
      <c r="M32" s="38">
        <v>80</v>
      </c>
      <c r="N32" s="38">
        <v>3.05</v>
      </c>
      <c r="O32" s="38"/>
      <c r="P32" s="38"/>
      <c r="Q32" s="22">
        <v>2.7</v>
      </c>
      <c r="R32" s="22">
        <v>415</v>
      </c>
      <c r="S32" s="22">
        <v>2.3</v>
      </c>
      <c r="T32" s="31">
        <v>80.5</v>
      </c>
      <c r="U32" s="22">
        <v>4.7</v>
      </c>
      <c r="V32" s="31">
        <v>239.4</v>
      </c>
      <c r="W32" s="30"/>
      <c r="X32" s="30"/>
      <c r="Y32" s="9"/>
      <c r="Z32" s="9"/>
      <c r="AA32" s="9"/>
    </row>
    <row r="33" spans="1:27" s="10" customFormat="1" ht="21.75" customHeight="1">
      <c r="A33" s="34" t="s">
        <v>40</v>
      </c>
      <c r="B33" s="41" t="s">
        <v>59</v>
      </c>
      <c r="C33" s="22">
        <v>0.7</v>
      </c>
      <c r="D33" s="30">
        <v>5</v>
      </c>
      <c r="E33" s="22"/>
      <c r="F33" s="73"/>
      <c r="G33" s="22"/>
      <c r="H33" s="31"/>
      <c r="I33" s="22"/>
      <c r="J33" s="32"/>
      <c r="K33" s="22"/>
      <c r="L33" s="31"/>
      <c r="M33" s="38"/>
      <c r="N33" s="38"/>
      <c r="O33" s="38"/>
      <c r="P33" s="38"/>
      <c r="Q33" s="22"/>
      <c r="R33" s="22"/>
      <c r="S33" s="22"/>
      <c r="T33" s="31"/>
      <c r="U33" s="22"/>
      <c r="V33" s="31"/>
      <c r="W33" s="30"/>
      <c r="X33" s="30"/>
      <c r="Y33" s="9"/>
      <c r="Z33" s="9"/>
      <c r="AA33" s="9"/>
    </row>
    <row r="34" spans="1:27" s="10" customFormat="1" ht="21" customHeight="1">
      <c r="A34" s="34" t="s">
        <v>41</v>
      </c>
      <c r="B34" s="42" t="s">
        <v>70</v>
      </c>
      <c r="C34" s="22">
        <v>0.6</v>
      </c>
      <c r="D34" s="30">
        <v>4.5</v>
      </c>
      <c r="E34" s="22"/>
      <c r="F34" s="73"/>
      <c r="G34" s="38"/>
      <c r="H34" s="43"/>
      <c r="I34" s="22"/>
      <c r="J34" s="32"/>
      <c r="K34" s="22"/>
      <c r="L34" s="31"/>
      <c r="M34" s="38"/>
      <c r="N34" s="38"/>
      <c r="O34" s="38"/>
      <c r="P34" s="38"/>
      <c r="Q34" s="22"/>
      <c r="R34" s="22"/>
      <c r="S34" s="22"/>
      <c r="T34" s="31"/>
      <c r="U34" s="22"/>
      <c r="V34" s="31"/>
      <c r="W34" s="30"/>
      <c r="X34" s="30"/>
      <c r="Y34" s="9"/>
      <c r="Z34" s="9"/>
      <c r="AA34" s="9"/>
    </row>
    <row r="35" spans="1:27" s="10" customFormat="1" ht="24.75" customHeight="1">
      <c r="A35" s="34" t="s">
        <v>50</v>
      </c>
      <c r="B35" s="42" t="s">
        <v>49</v>
      </c>
      <c r="C35" s="22"/>
      <c r="D35" s="30"/>
      <c r="E35" s="22"/>
      <c r="F35" s="73"/>
      <c r="G35" s="38">
        <v>39</v>
      </c>
      <c r="H35" s="43">
        <v>14</v>
      </c>
      <c r="I35" s="22"/>
      <c r="J35" s="32"/>
      <c r="K35" s="22"/>
      <c r="L35" s="31"/>
      <c r="M35" s="38">
        <v>50</v>
      </c>
      <c r="N35" s="38">
        <v>1.9</v>
      </c>
      <c r="O35" s="38"/>
      <c r="P35" s="38"/>
      <c r="Q35" s="22"/>
      <c r="R35" s="22"/>
      <c r="S35" s="22"/>
      <c r="T35" s="31"/>
      <c r="U35" s="22"/>
      <c r="V35" s="31"/>
      <c r="W35" s="30"/>
      <c r="X35" s="30"/>
      <c r="Y35" s="9"/>
      <c r="Z35" s="9"/>
      <c r="AA35" s="9"/>
    </row>
    <row r="36" spans="1:27" s="10" customFormat="1" ht="26.25" customHeight="1">
      <c r="A36" s="34" t="s">
        <v>60</v>
      </c>
      <c r="B36" s="35" t="s">
        <v>12</v>
      </c>
      <c r="C36" s="22">
        <v>380</v>
      </c>
      <c r="D36" s="30">
        <f>C36*6</f>
        <v>2280</v>
      </c>
      <c r="E36" s="22"/>
      <c r="F36" s="73"/>
      <c r="G36" s="22"/>
      <c r="H36" s="31"/>
      <c r="I36" s="22"/>
      <c r="J36" s="32"/>
      <c r="K36" s="22"/>
      <c r="L36" s="31"/>
      <c r="M36" s="38"/>
      <c r="N36" s="38"/>
      <c r="O36" s="38"/>
      <c r="P36" s="38"/>
      <c r="Q36" s="22"/>
      <c r="R36" s="22"/>
      <c r="S36" s="22"/>
      <c r="T36" s="31"/>
      <c r="U36" s="22"/>
      <c r="V36" s="31"/>
      <c r="W36" s="30"/>
      <c r="X36" s="30"/>
      <c r="Y36" s="9"/>
      <c r="Z36" s="9"/>
      <c r="AA36" s="9"/>
    </row>
    <row r="37" spans="1:27" s="10" customFormat="1" ht="40.5" customHeight="1" hidden="1">
      <c r="A37" s="34"/>
      <c r="B37" s="35" t="s">
        <v>28</v>
      </c>
      <c r="C37" s="22"/>
      <c r="D37" s="30"/>
      <c r="E37" s="22"/>
      <c r="F37" s="73"/>
      <c r="G37" s="22"/>
      <c r="H37" s="31"/>
      <c r="I37" s="22"/>
      <c r="J37" s="32"/>
      <c r="K37" s="22"/>
      <c r="L37" s="31"/>
      <c r="M37" s="38"/>
      <c r="N37" s="38"/>
      <c r="O37" s="38"/>
      <c r="P37" s="38"/>
      <c r="Q37" s="22"/>
      <c r="R37" s="22"/>
      <c r="S37" s="22"/>
      <c r="T37" s="31"/>
      <c r="U37" s="22"/>
      <c r="V37" s="31"/>
      <c r="W37" s="30"/>
      <c r="X37" s="30"/>
      <c r="Y37" s="9"/>
      <c r="Z37" s="9"/>
      <c r="AA37" s="9"/>
    </row>
    <row r="38" spans="1:27" s="10" customFormat="1" ht="40.5" customHeight="1">
      <c r="A38" s="34" t="s">
        <v>83</v>
      </c>
      <c r="B38" s="35" t="s">
        <v>84</v>
      </c>
      <c r="C38" s="22">
        <v>332</v>
      </c>
      <c r="D38" s="30">
        <f>C38*6</f>
        <v>1992</v>
      </c>
      <c r="E38" s="22"/>
      <c r="F38" s="73"/>
      <c r="G38" s="22"/>
      <c r="H38" s="31"/>
      <c r="I38" s="22"/>
      <c r="J38" s="32"/>
      <c r="K38" s="22"/>
      <c r="L38" s="31"/>
      <c r="M38" s="38"/>
      <c r="N38" s="38"/>
      <c r="O38" s="38"/>
      <c r="P38" s="38"/>
      <c r="Q38" s="22"/>
      <c r="R38" s="22"/>
      <c r="S38" s="22"/>
      <c r="T38" s="31"/>
      <c r="U38" s="22"/>
      <c r="V38" s="31"/>
      <c r="W38" s="30"/>
      <c r="X38" s="30"/>
      <c r="Y38" s="9"/>
      <c r="Z38" s="9"/>
      <c r="AA38" s="9"/>
    </row>
    <row r="39" spans="1:27" s="10" customFormat="1" ht="53.25" customHeight="1">
      <c r="A39" s="34" t="s">
        <v>80</v>
      </c>
      <c r="B39" s="41" t="s">
        <v>31</v>
      </c>
      <c r="C39" s="22">
        <v>2.6</v>
      </c>
      <c r="D39" s="30">
        <v>17.42</v>
      </c>
      <c r="E39" s="44">
        <v>28.06</v>
      </c>
      <c r="F39" s="73">
        <f>E39*1965.91/1000</f>
        <v>55.1634346</v>
      </c>
      <c r="G39" s="22">
        <v>0.006</v>
      </c>
      <c r="H39" s="31">
        <v>2.3</v>
      </c>
      <c r="I39" s="22"/>
      <c r="J39" s="32"/>
      <c r="K39" s="22">
        <v>1</v>
      </c>
      <c r="L39" s="31">
        <v>16</v>
      </c>
      <c r="M39" s="38">
        <v>2156</v>
      </c>
      <c r="N39" s="43">
        <v>82.12</v>
      </c>
      <c r="O39" s="69">
        <v>26193</v>
      </c>
      <c r="P39" s="43">
        <v>997.95</v>
      </c>
      <c r="Q39" s="45">
        <v>0.004</v>
      </c>
      <c r="R39" s="46">
        <v>0.62</v>
      </c>
      <c r="S39" s="44">
        <v>0.009</v>
      </c>
      <c r="T39" s="31">
        <v>0.3</v>
      </c>
      <c r="U39" s="76">
        <v>0.013</v>
      </c>
      <c r="V39" s="31">
        <v>0.6</v>
      </c>
      <c r="W39" s="45"/>
      <c r="X39" s="45"/>
      <c r="Y39" s="9"/>
      <c r="Z39" s="9"/>
      <c r="AA39" s="9"/>
    </row>
    <row r="40" spans="1:27" s="10" customFormat="1" ht="31.5" customHeight="1">
      <c r="A40" s="47">
        <v>4</v>
      </c>
      <c r="B40" s="23" t="s">
        <v>48</v>
      </c>
      <c r="C40" s="24"/>
      <c r="D40" s="25"/>
      <c r="E40" s="24"/>
      <c r="F40" s="77"/>
      <c r="G40" s="24">
        <v>0.002</v>
      </c>
      <c r="H40" s="28">
        <v>5.6</v>
      </c>
      <c r="I40" s="24"/>
      <c r="J40" s="27"/>
      <c r="K40" s="24"/>
      <c r="L40" s="29"/>
      <c r="M40" s="65">
        <f>M41</f>
        <v>200</v>
      </c>
      <c r="N40" s="65">
        <f>N41</f>
        <v>7.62</v>
      </c>
      <c r="O40" s="65"/>
      <c r="P40" s="65"/>
      <c r="Q40" s="24"/>
      <c r="R40" s="24"/>
      <c r="S40" s="24">
        <f>S42</f>
        <v>0.36</v>
      </c>
      <c r="T40" s="28">
        <f>T42</f>
        <v>12.6</v>
      </c>
      <c r="U40" s="24"/>
      <c r="V40" s="25"/>
      <c r="W40" s="29">
        <f>W41</f>
        <v>1</v>
      </c>
      <c r="X40" s="28">
        <f>X41</f>
        <v>2.5</v>
      </c>
      <c r="Y40" s="9"/>
      <c r="Z40" s="9"/>
      <c r="AA40" s="9"/>
    </row>
    <row r="41" spans="1:27" s="10" customFormat="1" ht="28.5" customHeight="1">
      <c r="A41" s="34" t="s">
        <v>42</v>
      </c>
      <c r="B41" s="35" t="s">
        <v>45</v>
      </c>
      <c r="C41" s="22"/>
      <c r="D41" s="30"/>
      <c r="E41" s="22"/>
      <c r="F41" s="75"/>
      <c r="G41" s="22">
        <v>0.002</v>
      </c>
      <c r="H41" s="31">
        <v>5.6</v>
      </c>
      <c r="I41" s="22"/>
      <c r="J41" s="32"/>
      <c r="K41" s="22"/>
      <c r="L41" s="33"/>
      <c r="M41" s="38">
        <v>200</v>
      </c>
      <c r="N41" s="38">
        <v>7.62</v>
      </c>
      <c r="O41" s="38"/>
      <c r="P41" s="38"/>
      <c r="Q41" s="22"/>
      <c r="R41" s="22"/>
      <c r="S41" s="22"/>
      <c r="T41" s="28"/>
      <c r="U41" s="22"/>
      <c r="V41" s="30"/>
      <c r="W41" s="33">
        <v>1</v>
      </c>
      <c r="X41" s="31">
        <v>2.5</v>
      </c>
      <c r="Y41" s="9"/>
      <c r="Z41" s="9"/>
      <c r="AA41" s="9"/>
    </row>
    <row r="42" spans="1:27" s="10" customFormat="1" ht="23.25" customHeight="1">
      <c r="A42" s="34" t="s">
        <v>43</v>
      </c>
      <c r="B42" s="35" t="s">
        <v>36</v>
      </c>
      <c r="C42" s="22"/>
      <c r="D42" s="30"/>
      <c r="E42" s="22"/>
      <c r="F42" s="75"/>
      <c r="G42" s="22"/>
      <c r="H42" s="31"/>
      <c r="I42" s="22"/>
      <c r="J42" s="32"/>
      <c r="K42" s="22"/>
      <c r="L42" s="33"/>
      <c r="M42" s="38"/>
      <c r="N42" s="38"/>
      <c r="O42" s="38"/>
      <c r="P42" s="38"/>
      <c r="Q42" s="22"/>
      <c r="R42" s="22"/>
      <c r="S42" s="22">
        <v>0.36</v>
      </c>
      <c r="T42" s="31">
        <v>12.6</v>
      </c>
      <c r="U42" s="22"/>
      <c r="V42" s="30"/>
      <c r="W42" s="30"/>
      <c r="X42" s="31"/>
      <c r="Y42" s="9"/>
      <c r="Z42" s="9"/>
      <c r="AA42" s="9"/>
    </row>
    <row r="43" spans="1:27" s="10" customFormat="1" ht="15.75" customHeight="1" hidden="1">
      <c r="A43" s="21"/>
      <c r="B43" s="23"/>
      <c r="C43" s="22"/>
      <c r="D43" s="30"/>
      <c r="E43" s="22"/>
      <c r="F43" s="73"/>
      <c r="G43" s="22"/>
      <c r="H43" s="31"/>
      <c r="I43" s="22"/>
      <c r="J43" s="32"/>
      <c r="K43" s="22"/>
      <c r="L43" s="31"/>
      <c r="M43" s="38"/>
      <c r="N43" s="38"/>
      <c r="O43" s="38"/>
      <c r="P43" s="38"/>
      <c r="Q43" s="22"/>
      <c r="R43" s="22"/>
      <c r="S43" s="22"/>
      <c r="T43" s="48"/>
      <c r="U43" s="22"/>
      <c r="V43" s="22"/>
      <c r="W43" s="33"/>
      <c r="X43" s="31"/>
      <c r="Y43" s="9"/>
      <c r="Z43" s="9"/>
      <c r="AA43" s="9"/>
    </row>
    <row r="44" spans="1:27" s="7" customFormat="1" ht="24" customHeight="1">
      <c r="A44" s="47">
        <v>5</v>
      </c>
      <c r="B44" s="39" t="s">
        <v>53</v>
      </c>
      <c r="C44" s="24">
        <v>20</v>
      </c>
      <c r="D44" s="25">
        <f>D50+D51</f>
        <v>134</v>
      </c>
      <c r="E44" s="24">
        <f>E50+E51</f>
        <v>490</v>
      </c>
      <c r="F44" s="49">
        <f>F50+F51</f>
        <v>731.1118999999999</v>
      </c>
      <c r="G44" s="24">
        <v>0.009</v>
      </c>
      <c r="H44" s="28">
        <v>3.5</v>
      </c>
      <c r="I44" s="24"/>
      <c r="J44" s="27"/>
      <c r="K44" s="24">
        <f>K50+K51</f>
        <v>4</v>
      </c>
      <c r="L44" s="28">
        <f>L50+L51</f>
        <v>26</v>
      </c>
      <c r="M44" s="65"/>
      <c r="N44" s="65"/>
      <c r="O44" s="65"/>
      <c r="P44" s="65"/>
      <c r="Q44" s="24"/>
      <c r="R44" s="24"/>
      <c r="S44" s="26">
        <f>S50+S51</f>
        <v>0.21</v>
      </c>
      <c r="T44" s="28">
        <f>T50+T51</f>
        <v>7.4</v>
      </c>
      <c r="U44" s="24">
        <f>U50+U51</f>
        <v>0.21</v>
      </c>
      <c r="V44" s="28">
        <f>V50+V51</f>
        <v>10.120000000000001</v>
      </c>
      <c r="W44" s="25"/>
      <c r="X44" s="25"/>
      <c r="Y44" s="5"/>
      <c r="Z44" s="5"/>
      <c r="AA44" s="5"/>
    </row>
    <row r="45" spans="1:27" s="7" customFormat="1" ht="11.25" customHeight="1" hidden="1">
      <c r="A45" s="34"/>
      <c r="B45" s="41"/>
      <c r="C45" s="22"/>
      <c r="D45" s="30"/>
      <c r="E45" s="44"/>
      <c r="F45" s="73"/>
      <c r="G45" s="22"/>
      <c r="H45" s="31"/>
      <c r="I45" s="22"/>
      <c r="J45" s="32"/>
      <c r="K45" s="22"/>
      <c r="L45" s="31"/>
      <c r="M45" s="38"/>
      <c r="N45" s="43"/>
      <c r="O45" s="43"/>
      <c r="P45" s="43"/>
      <c r="Q45" s="50"/>
      <c r="R45" s="50"/>
      <c r="S45" s="44"/>
      <c r="T45" s="31"/>
      <c r="U45" s="44"/>
      <c r="V45" s="31"/>
      <c r="W45" s="45"/>
      <c r="X45" s="45"/>
      <c r="Y45" s="5"/>
      <c r="Z45" s="5"/>
      <c r="AA45" s="5"/>
    </row>
    <row r="46" spans="1:27" s="10" customFormat="1" ht="0.75" customHeight="1" hidden="1">
      <c r="A46" s="34" t="s">
        <v>44</v>
      </c>
      <c r="B46" s="35" t="s">
        <v>33</v>
      </c>
      <c r="C46" s="22"/>
      <c r="D46" s="30"/>
      <c r="E46" s="22"/>
      <c r="F46" s="75"/>
      <c r="G46" s="51"/>
      <c r="H46" s="30"/>
      <c r="I46" s="22"/>
      <c r="J46" s="32"/>
      <c r="K46" s="22"/>
      <c r="L46" s="37"/>
      <c r="M46" s="67"/>
      <c r="N46" s="67"/>
      <c r="O46" s="67"/>
      <c r="P46" s="67"/>
      <c r="Q46" s="30"/>
      <c r="R46" s="30"/>
      <c r="S46" s="22"/>
      <c r="T46" s="28"/>
      <c r="U46" s="22"/>
      <c r="V46" s="30"/>
      <c r="W46" s="31"/>
      <c r="X46" s="31"/>
      <c r="Y46" s="9"/>
      <c r="Z46" s="9"/>
      <c r="AA46" s="9"/>
    </row>
    <row r="47" spans="1:27" s="10" customFormat="1" ht="0.75" customHeight="1" hidden="1">
      <c r="A47" s="21"/>
      <c r="B47" s="23"/>
      <c r="C47" s="22"/>
      <c r="D47" s="30"/>
      <c r="E47" s="22"/>
      <c r="F47" s="23"/>
      <c r="G47" s="22"/>
      <c r="H47" s="31"/>
      <c r="I47" s="22"/>
      <c r="J47" s="32"/>
      <c r="K47" s="22"/>
      <c r="L47" s="33"/>
      <c r="M47" s="38"/>
      <c r="N47" s="38"/>
      <c r="O47" s="38"/>
      <c r="P47" s="38"/>
      <c r="Q47" s="22"/>
      <c r="R47" s="22"/>
      <c r="S47" s="22"/>
      <c r="T47" s="31"/>
      <c r="U47" s="22"/>
      <c r="V47" s="30"/>
      <c r="W47" s="30"/>
      <c r="X47" s="30"/>
      <c r="Y47" s="9"/>
      <c r="Z47" s="9"/>
      <c r="AA47" s="9"/>
    </row>
    <row r="48" spans="1:27" s="10" customFormat="1" ht="24" customHeight="1" hidden="1">
      <c r="A48" s="21"/>
      <c r="B48" s="23"/>
      <c r="C48" s="22"/>
      <c r="D48" s="30"/>
      <c r="E48" s="22"/>
      <c r="F48" s="73"/>
      <c r="G48" s="22"/>
      <c r="H48" s="31"/>
      <c r="I48" s="22"/>
      <c r="J48" s="32"/>
      <c r="K48" s="22"/>
      <c r="L48" s="31"/>
      <c r="M48" s="38"/>
      <c r="N48" s="38"/>
      <c r="O48" s="38"/>
      <c r="P48" s="38"/>
      <c r="Q48" s="22"/>
      <c r="R48" s="22"/>
      <c r="S48" s="22"/>
      <c r="T48" s="31"/>
      <c r="U48" s="22"/>
      <c r="V48" s="31"/>
      <c r="W48" s="30"/>
      <c r="X48" s="30"/>
      <c r="Y48" s="9"/>
      <c r="Z48" s="9"/>
      <c r="AA48" s="9"/>
    </row>
    <row r="49" spans="1:27" s="10" customFormat="1" ht="4.5" customHeight="1" hidden="1">
      <c r="A49" s="21"/>
      <c r="B49" s="23"/>
      <c r="C49" s="22"/>
      <c r="D49" s="30"/>
      <c r="E49" s="22"/>
      <c r="F49" s="75"/>
      <c r="G49" s="22"/>
      <c r="H49" s="31"/>
      <c r="I49" s="22"/>
      <c r="J49" s="32"/>
      <c r="K49" s="22"/>
      <c r="L49" s="33"/>
      <c r="M49" s="38"/>
      <c r="N49" s="38"/>
      <c r="O49" s="38"/>
      <c r="P49" s="38"/>
      <c r="Q49" s="22"/>
      <c r="R49" s="22"/>
      <c r="S49" s="22"/>
      <c r="T49" s="30"/>
      <c r="U49" s="22"/>
      <c r="V49" s="30"/>
      <c r="W49" s="30"/>
      <c r="X49" s="30"/>
      <c r="Y49" s="9"/>
      <c r="Z49" s="9"/>
      <c r="AA49" s="9"/>
    </row>
    <row r="50" spans="1:27" s="10" customFormat="1" ht="39" customHeight="1">
      <c r="A50" s="52">
        <v>5.1</v>
      </c>
      <c r="B50" s="23" t="s">
        <v>55</v>
      </c>
      <c r="C50" s="22">
        <v>4.5</v>
      </c>
      <c r="D50" s="30">
        <v>30.15</v>
      </c>
      <c r="E50" s="22">
        <v>90</v>
      </c>
      <c r="F50" s="73">
        <f>E50*1965.91/1000</f>
        <v>176.93189999999998</v>
      </c>
      <c r="G50" s="22">
        <v>0.009</v>
      </c>
      <c r="H50" s="31">
        <v>3.5</v>
      </c>
      <c r="I50" s="22"/>
      <c r="J50" s="32"/>
      <c r="K50" s="22">
        <v>2</v>
      </c>
      <c r="L50" s="33">
        <v>13</v>
      </c>
      <c r="M50" s="38"/>
      <c r="N50" s="38"/>
      <c r="O50" s="38"/>
      <c r="P50" s="38"/>
      <c r="Q50" s="22"/>
      <c r="R50" s="22"/>
      <c r="S50" s="22">
        <v>0.034</v>
      </c>
      <c r="T50" s="31">
        <v>1.2</v>
      </c>
      <c r="U50" s="22">
        <v>0.034</v>
      </c>
      <c r="V50" s="30">
        <v>1.64</v>
      </c>
      <c r="W50" s="30"/>
      <c r="X50" s="30"/>
      <c r="Y50" s="9"/>
      <c r="Z50" s="9"/>
      <c r="AA50" s="9"/>
    </row>
    <row r="51" spans="1:27" s="10" customFormat="1" ht="42" customHeight="1">
      <c r="A51" s="21">
        <v>5.2</v>
      </c>
      <c r="B51" s="23" t="s">
        <v>56</v>
      </c>
      <c r="C51" s="22">
        <v>15.5</v>
      </c>
      <c r="D51" s="30">
        <v>103.85</v>
      </c>
      <c r="E51" s="22">
        <v>400</v>
      </c>
      <c r="F51" s="73">
        <f>E51*1385.45/1000</f>
        <v>554.18</v>
      </c>
      <c r="G51" s="22"/>
      <c r="H51" s="31"/>
      <c r="I51" s="22"/>
      <c r="J51" s="32"/>
      <c r="K51" s="22">
        <v>2</v>
      </c>
      <c r="L51" s="33">
        <v>13</v>
      </c>
      <c r="M51" s="38"/>
      <c r="N51" s="38"/>
      <c r="O51" s="38"/>
      <c r="P51" s="38"/>
      <c r="Q51" s="22"/>
      <c r="R51" s="22"/>
      <c r="S51" s="22">
        <v>0.176</v>
      </c>
      <c r="T51" s="31">
        <v>6.2</v>
      </c>
      <c r="U51" s="53">
        <v>0.176</v>
      </c>
      <c r="V51" s="30">
        <v>8.48</v>
      </c>
      <c r="W51" s="30"/>
      <c r="X51" s="30"/>
      <c r="Y51" s="9"/>
      <c r="Z51" s="9"/>
      <c r="AA51" s="9"/>
    </row>
    <row r="52" spans="1:27" s="7" customFormat="1" ht="33.75" customHeight="1">
      <c r="A52" s="54"/>
      <c r="B52" s="55" t="s">
        <v>17</v>
      </c>
      <c r="C52" s="28">
        <f>C44+C31+C30+C15</f>
        <v>785.38</v>
      </c>
      <c r="D52" s="28">
        <f>D44+D31+D30+D15</f>
        <v>4747.21</v>
      </c>
      <c r="E52" s="56">
        <f>E15+E30+E31+E44</f>
        <v>796.01</v>
      </c>
      <c r="F52" s="71">
        <f>F44+F31+F30+F15</f>
        <v>1332.7000191</v>
      </c>
      <c r="G52" s="57">
        <v>39.051</v>
      </c>
      <c r="H52" s="28">
        <v>31.1</v>
      </c>
      <c r="I52" s="24"/>
      <c r="J52" s="24"/>
      <c r="K52" s="24">
        <f>K44+K31+K30+K15</f>
        <v>20</v>
      </c>
      <c r="L52" s="28">
        <f>L44+L30+L31+L15</f>
        <v>246</v>
      </c>
      <c r="M52" s="68">
        <f>M40+M31+M30</f>
        <v>5486</v>
      </c>
      <c r="N52" s="68">
        <f>N40+N31+N30</f>
        <v>208.99</v>
      </c>
      <c r="O52" s="70">
        <f>O31</f>
        <v>26193</v>
      </c>
      <c r="P52" s="66">
        <f>P31</f>
        <v>998</v>
      </c>
      <c r="Q52" s="26">
        <f>Q31</f>
        <v>2.704</v>
      </c>
      <c r="R52" s="25">
        <f>R31</f>
        <v>415.62</v>
      </c>
      <c r="S52" s="58">
        <f>S30+S31+S40+S44+S15</f>
        <v>3.0489999999999995</v>
      </c>
      <c r="T52" s="28">
        <f>T30+T31+T40+T44+T15</f>
        <v>106.78</v>
      </c>
      <c r="U52" s="59">
        <f>U44+U31</f>
        <v>4.923</v>
      </c>
      <c r="V52" s="28">
        <f>V44+V31</f>
        <v>250.12</v>
      </c>
      <c r="W52" s="56">
        <f>W40+W30+W15</f>
        <v>5</v>
      </c>
      <c r="X52" s="29">
        <f>X40+X30+X15</f>
        <v>12.5</v>
      </c>
      <c r="Y52" s="11"/>
      <c r="Z52" s="11"/>
      <c r="AA52" s="11"/>
    </row>
    <row r="53" spans="1:24" ht="13.5" customHeight="1">
      <c r="A53" s="12"/>
      <c r="B53" s="13"/>
      <c r="C53" s="13" t="s">
        <v>46</v>
      </c>
      <c r="D53" s="13"/>
      <c r="E53" s="13"/>
      <c r="F53" s="13"/>
      <c r="G53" s="13"/>
      <c r="H53" s="13"/>
      <c r="I53" s="13"/>
      <c r="J53" s="13"/>
      <c r="K53" s="13"/>
      <c r="L53" s="13"/>
      <c r="M53" s="62"/>
      <c r="N53" s="62"/>
      <c r="O53" s="62"/>
      <c r="P53" s="62"/>
      <c r="Q53" s="13"/>
      <c r="R53" s="13"/>
      <c r="S53" s="13"/>
      <c r="T53" s="14"/>
      <c r="U53" s="13"/>
      <c r="V53" s="13"/>
      <c r="W53" s="13"/>
      <c r="X53" s="13"/>
    </row>
    <row r="54" spans="2:20" ht="18" customHeight="1">
      <c r="B54" t="s">
        <v>18</v>
      </c>
      <c r="C54" s="1"/>
      <c r="D54" s="1"/>
      <c r="E54" s="1"/>
      <c r="T54" s="15"/>
    </row>
    <row r="55" ht="12.75">
      <c r="T55" s="2"/>
    </row>
    <row r="61" ht="12.75" customHeight="1"/>
    <row r="62" ht="6.75" customHeight="1"/>
    <row r="63" ht="8.25" customHeight="1"/>
    <row r="67" ht="16.5" customHeight="1"/>
  </sheetData>
  <sheetProtection/>
  <mergeCells count="29"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O10:P11"/>
    <mergeCell ref="Q10:R11"/>
    <mergeCell ref="S10:T11"/>
    <mergeCell ref="U10:V11"/>
    <mergeCell ref="W10:X11"/>
    <mergeCell ref="C12:C13"/>
    <mergeCell ref="D12:D13"/>
    <mergeCell ref="E12:E13"/>
    <mergeCell ref="F12:F13"/>
    <mergeCell ref="G12:G13"/>
    <mergeCell ref="E8:L8"/>
    <mergeCell ref="A10:A13"/>
    <mergeCell ref="B10:B13"/>
    <mergeCell ref="C10:D11"/>
    <mergeCell ref="E10:F11"/>
    <mergeCell ref="G10:J11"/>
    <mergeCell ref="K10:L11"/>
    <mergeCell ref="M10:N11"/>
    <mergeCell ref="H12:H13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landscape" paperSize="9" scale="52" r:id="rId3"/>
  <rowBreaks count="1" manualBreakCount="1"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Gkh3</cp:lastModifiedBy>
  <cp:lastPrinted>2017-10-16T13:09:46Z</cp:lastPrinted>
  <dcterms:created xsi:type="dcterms:W3CDTF">2004-11-15T08:02:53Z</dcterms:created>
  <dcterms:modified xsi:type="dcterms:W3CDTF">2017-10-16T13:10:50Z</dcterms:modified>
  <cp:category/>
  <cp:version/>
  <cp:contentType/>
  <cp:contentStatus/>
</cp:coreProperties>
</file>